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INSUMOS" sheetId="3" state="visible" r:id="rId3"/>
    <sheet xmlns:r="http://schemas.openxmlformats.org/officeDocument/2006/relationships" name="FICHA TÉCNICA" sheetId="4" state="visible" r:id="rId4"/>
    <sheet xmlns:r="http://schemas.openxmlformats.org/officeDocument/2006/relationships" name="PRODUTOS" sheetId="5" state="visible" r:id="rId5"/>
    <sheet xmlns:r="http://schemas.openxmlformats.org/officeDocument/2006/relationships" name="CANAIS" sheetId="6" state="visible" r:id="rId6"/>
    <sheet xmlns:r="http://schemas.openxmlformats.org/officeDocument/2006/relationships" name="VENDAS" sheetId="7" state="visible" r:id="rId7"/>
    <sheet xmlns:r="http://schemas.openxmlformats.org/officeDocument/2006/relationships" name="CMV MENSAL" sheetId="8" state="visible" r:id="rId8"/>
    <sheet xmlns:r="http://schemas.openxmlformats.org/officeDocument/2006/relationships" name="FONTES" sheetId="9" state="visible" r:id="rId9"/>
  </sheets>
  <definedNames>
    <definedName name="_xlnm._FilterDatabase" localSheetId="2" hidden="1">'INSUMOS'!$A$7:$F$87</definedName>
    <definedName name="_xlnm.Print_Titles" localSheetId="2">'INSUMOS'!$1:$7</definedName>
    <definedName name="_xlnm._FilterDatabase" localSheetId="3" hidden="1">'FICHA TÉCNICA'!$A$7:$E$87</definedName>
    <definedName name="_xlnm.Print_Titles" localSheetId="3">'FICHA TÉCNICA'!$1:$7</definedName>
    <definedName name="_xlnm._FilterDatabase" localSheetId="4" hidden="1">'PRODUTOS'!$A$7:$K$87</definedName>
    <definedName name="_xlnm.Print_Titles" localSheetId="4">'PRODUTOS'!$1:$7</definedName>
    <definedName name="_xlnm._FilterDatabase" localSheetId="5" hidden="1">'CANAIS'!$A$7:$D$87</definedName>
    <definedName name="_xlnm.Print_Titles" localSheetId="5">'CANAIS'!$1:$7</definedName>
    <definedName name="_xlnm._FilterDatabase" localSheetId="6" hidden="1">'VENDAS'!$A$7:$M$87</definedName>
    <definedName name="_xlnm.Print_Titles" localSheetId="6">'VENDAS'!$1:$7</definedName>
    <definedName name="_xlnm._FilterDatabase" localSheetId="7" hidden="1">'CMV MENSAL'!$A$7:$H$87</definedName>
    <definedName name="_xlnm.Print_Titles" localSheetId="7">'CMV MENSAL'!$1:$7</definedName>
    <definedName name="_xlnm._FilterDatabase" localSheetId="8" hidden="1">'FONTES'!$A$7:$E$11</definedName>
  </definedNames>
  <calcPr calcId="124519" calcMode="auto" fullCalcOnLoad="1"/>
</workbook>
</file>

<file path=xl/styles.xml><?xml version="1.0" encoding="utf-8"?>
<styleSheet xmlns="http://schemas.openxmlformats.org/spreadsheetml/2006/main">
  <numFmts count="7">
    <numFmt numFmtId="164" formatCode="#,##0.00;[Red](#,##0.00);&quot;–&quot;"/>
    <numFmt numFmtId="165" formatCode="&quot;R$&quot; #,##0.00;[Red](&quot;R$&quot; #,##0.00);&quot;–&quot;"/>
    <numFmt numFmtId="166" formatCode="&quot;R$&quot; 0.0000;[Red](&quot;R$&quot; 0.0000);&quot;–&quot;"/>
    <numFmt numFmtId="167" formatCode="0.0%;[Red](0.0%);&quot;–&quot;"/>
    <numFmt numFmtId="168" formatCode="yyyy-mm-dd"/>
    <numFmt numFmtId="169" formatCode="dd/mm/yyyy"/>
    <numFmt numFmtId="170" formatCode="#,##0;[Red](#,##0);&quot;–&quot;"/>
  </numFmts>
  <fonts count="22">
    <font>
      <name val="Calibri"/>
      <family val="2"/>
      <color theme="1"/>
      <sz val="11"/>
      <scheme val="minor"/>
    </font>
    <font>
      <name val="Aptos Display"/>
      <b val="1"/>
      <color rgb="00FFFFFF"/>
      <sz val="22"/>
    </font>
    <font>
      <name val="Aptos"/>
      <color rgb="00FFFFFF"/>
      <sz val="11"/>
    </font>
    <font>
      <name val="Aptos"/>
      <b val="1"/>
      <color rgb="00087E82"/>
      <sz val="10"/>
    </font>
    <font>
      <name val="Aptos"/>
      <b val="1"/>
      <color rgb="00087E82"/>
      <sz val="13"/>
    </font>
    <font>
      <name val="Aptos Display"/>
      <b val="1"/>
      <color rgb="00FFFFFF"/>
      <sz val="14"/>
    </font>
    <font>
      <name val="Aptos"/>
      <color rgb="00243447"/>
      <sz val="11"/>
    </font>
    <font>
      <name val="Aptos"/>
      <b val="1"/>
      <color rgb="0017283B"/>
      <sz val="12"/>
    </font>
    <font>
      <name val="Aptos"/>
      <b val="1"/>
      <color rgb="00087E82"/>
      <sz val="12"/>
    </font>
    <font>
      <name val="Aptos"/>
      <b val="1"/>
      <color rgb="00154DAB"/>
      <sz val="11"/>
      <u val="single"/>
    </font>
    <font>
      <name val="Aptos"/>
      <i val="1"/>
      <color rgb="0066788A"/>
      <sz val="10"/>
    </font>
    <font>
      <name val="Aptos"/>
      <b val="1"/>
      <color rgb="00FFFFFF"/>
      <sz val="10"/>
    </font>
    <font>
      <name val="Aptos"/>
      <color rgb="00154DAB"/>
      <sz val="10"/>
    </font>
    <font>
      <name val="Aptos"/>
      <color rgb="00243447"/>
      <sz val="10"/>
    </font>
    <font>
      <name val="Aptos"/>
      <color rgb="0007834D"/>
      <sz val="10"/>
    </font>
    <font>
      <b val="1"/>
      <color rgb="00FFFFFF"/>
    </font>
    <font>
      <name val="Aptos"/>
      <b val="1"/>
      <color rgb="0017283B"/>
      <sz val="11"/>
    </font>
    <font>
      <name val="Aptos Display"/>
      <b val="1"/>
      <color rgb="0007834D"/>
      <sz val="14"/>
    </font>
    <font>
      <name val="Aptos"/>
      <color rgb="0066788A"/>
      <sz val="10"/>
    </font>
    <font>
      <name val="Aptos Display"/>
      <b val="1"/>
      <color rgb="00243447"/>
      <sz val="14"/>
    </font>
    <font>
      <name val="Aptos"/>
      <b val="1"/>
      <color rgb="00FFFFFF"/>
    </font>
    <font>
      <name val="Calibri"/>
      <family val="2"/>
      <color theme="10"/>
      <sz val="12"/>
      <scheme val="minor"/>
    </font>
  </fonts>
  <fills count="12">
    <fill>
      <patternFill/>
    </fill>
    <fill>
      <patternFill patternType="gray125"/>
    </fill>
    <fill>
      <patternFill patternType="solid">
        <fgColor rgb="0017283B"/>
      </patternFill>
    </fill>
    <fill>
      <patternFill patternType="solid">
        <fgColor rgb="0025435A"/>
      </patternFill>
    </fill>
    <fill>
      <patternFill patternType="solid">
        <fgColor rgb="00087E82"/>
      </patternFill>
    </fill>
    <fill>
      <patternFill patternType="solid">
        <fgColor rgb="00F5F8FA"/>
      </patternFill>
    </fill>
    <fill>
      <patternFill patternType="solid">
        <fgColor rgb="00FFF2DA"/>
      </patternFill>
    </fill>
    <fill>
      <patternFill patternType="solid">
        <fgColor rgb="00EEF5FF"/>
      </patternFill>
    </fill>
    <fill>
      <patternFill patternType="solid">
        <fgColor rgb="00FFFFFF"/>
      </patternFill>
    </fill>
    <fill>
      <patternFill patternType="solid">
        <fgColor rgb="00E8F1FF"/>
      </patternFill>
    </fill>
    <fill>
      <patternFill patternType="solid">
        <fgColor rgb="00F8FBFB"/>
      </patternFill>
    </fill>
    <fill>
      <patternFill patternType="solid">
        <fgColor rgb="00DCF5E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1" fillId="0" borderId="0"/>
  </cellStyleXfs>
  <cellXfs count="5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2"/>
    </xf>
    <xf numFmtId="0" fontId="0" fillId="3" borderId="0" pivotButton="0" quotePrefix="0" xfId="0"/>
    <xf numFmtId="0" fontId="3" fillId="0" borderId="0" applyAlignment="1" pivotButton="0" quotePrefix="0" xfId="0">
      <alignment vertical="center"/>
    </xf>
    <xf numFmtId="0" fontId="4" fillId="0" borderId="0" pivotButton="0" quotePrefix="0" xfId="0"/>
    <xf numFmtId="0" fontId="5" fillId="4" borderId="0" applyAlignment="1" pivotButton="0" quotePrefix="0" xfId="0">
      <alignment horizontal="center"/>
    </xf>
    <xf numFmtId="0" fontId="6" fillId="5" borderId="0" applyAlignment="1" pivotButton="0" quotePrefix="0" xfId="0">
      <alignment vertical="center" wrapText="1" indent="1"/>
    </xf>
    <xf numFmtId="0" fontId="7" fillId="0" borderId="0" pivotButton="0" quotePrefix="0" xfId="0"/>
    <xf numFmtId="0" fontId="6" fillId="6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pivotButton="0" quotePrefix="0" xfId="0"/>
    <xf numFmtId="0" fontId="15" fillId="4" borderId="0" pivotButton="0" quotePrefix="0" xfId="0"/>
    <xf numFmtId="0" fontId="0" fillId="4" borderId="0" pivotButton="0" quotePrefix="0" xfId="0"/>
    <xf numFmtId="0" fontId="16" fillId="0" borderId="0" pivotButton="0" quotePrefix="0" xfId="0"/>
    <xf numFmtId="165" fontId="17" fillId="11" borderId="0" pivotButton="0" quotePrefix="0" xfId="0"/>
    <xf numFmtId="0" fontId="18" fillId="0" borderId="0" pivotButton="0" quotePrefix="0" xfId="0"/>
    <xf numFmtId="167" fontId="19" fillId="11" borderId="0" pivotButton="0" quotePrefix="0" xfId="0"/>
    <xf numFmtId="170" fontId="17" fillId="11" borderId="0" pivotButton="0" quotePrefix="0" xfId="0"/>
    <xf numFmtId="0" fontId="13" fillId="0" borderId="0" applyAlignment="1" pivotButton="0" quotePrefix="0" xfId="0">
      <alignment vertical="center" wrapText="1"/>
    </xf>
    <xf numFmtId="0" fontId="10" fillId="0" borderId="0" pivotButton="0" quotePrefix="0" xfId="0"/>
    <xf numFmtId="0" fontId="11" fillId="4" borderId="0" applyAlignment="1" pivotButton="0" quotePrefix="0" xfId="0">
      <alignment vertical="center" wrapText="1"/>
    </xf>
    <xf numFmtId="0" fontId="12" fillId="7" borderId="0" applyAlignment="1" pivotButton="0" quotePrefix="0" xfId="0">
      <alignment vertical="center"/>
    </xf>
    <xf numFmtId="164" fontId="12" fillId="7" borderId="0" applyAlignment="1" pivotButton="0" quotePrefix="0" xfId="0">
      <alignment vertical="center"/>
    </xf>
    <xf numFmtId="165" fontId="12" fillId="7" borderId="0" applyAlignment="1" pivotButton="0" quotePrefix="0" xfId="0">
      <alignment vertical="center"/>
    </xf>
    <xf numFmtId="166" fontId="13" fillId="8" borderId="0" applyAlignment="1" pivotButton="0" quotePrefix="0" xfId="0">
      <alignment vertical="center"/>
    </xf>
    <xf numFmtId="0" fontId="12" fillId="9" borderId="0" applyAlignment="1" pivotButton="0" quotePrefix="0" xfId="0">
      <alignment vertical="center"/>
    </xf>
    <xf numFmtId="164" fontId="12" fillId="9" borderId="0" applyAlignment="1" pivotButton="0" quotePrefix="0" xfId="0">
      <alignment vertical="center"/>
    </xf>
    <xf numFmtId="165" fontId="12" fillId="9" borderId="0" applyAlignment="1" pivotButton="0" quotePrefix="0" xfId="0">
      <alignment vertical="center"/>
    </xf>
    <xf numFmtId="166" fontId="13" fillId="10" borderId="0" applyAlignment="1" pivotButton="0" quotePrefix="0" xfId="0">
      <alignment vertical="center"/>
    </xf>
    <xf numFmtId="166" fontId="14" fillId="8" borderId="0" applyAlignment="1" pivotButton="0" quotePrefix="0" xfId="0">
      <alignment vertical="center"/>
    </xf>
    <xf numFmtId="165" fontId="13" fillId="8" borderId="0" applyAlignment="1" pivotButton="0" quotePrefix="0" xfId="0">
      <alignment vertical="center"/>
    </xf>
    <xf numFmtId="166" fontId="14" fillId="10" borderId="0" applyAlignment="1" pivotButton="0" quotePrefix="0" xfId="0">
      <alignment vertical="center"/>
    </xf>
    <xf numFmtId="165" fontId="13" fillId="10" borderId="0" applyAlignment="1" pivotButton="0" quotePrefix="0" xfId="0">
      <alignment vertical="center"/>
    </xf>
    <xf numFmtId="165" fontId="14" fillId="8" borderId="0" applyAlignment="1" pivotButton="0" quotePrefix="0" xfId="0">
      <alignment vertical="center"/>
    </xf>
    <xf numFmtId="167" fontId="12" fillId="7" borderId="0" applyAlignment="1" pivotButton="0" quotePrefix="0" xfId="0">
      <alignment vertical="center"/>
    </xf>
    <xf numFmtId="167" fontId="13" fillId="8" borderId="0" applyAlignment="1" pivotButton="0" quotePrefix="0" xfId="0">
      <alignment vertical="center"/>
    </xf>
    <xf numFmtId="165" fontId="14" fillId="10" borderId="0" applyAlignment="1" pivotButton="0" quotePrefix="0" xfId="0">
      <alignment vertical="center"/>
    </xf>
    <xf numFmtId="167" fontId="12" fillId="9" borderId="0" applyAlignment="1" pivotButton="0" quotePrefix="0" xfId="0">
      <alignment vertical="center"/>
    </xf>
    <xf numFmtId="167" fontId="13" fillId="10" borderId="0" applyAlignment="1" pivotButton="0" quotePrefix="0" xfId="0">
      <alignment vertical="center"/>
    </xf>
    <xf numFmtId="169" fontId="12" fillId="7" borderId="0" applyAlignment="1" pivotButton="0" quotePrefix="0" xfId="0">
      <alignment vertical="center"/>
    </xf>
    <xf numFmtId="170" fontId="12" fillId="7" borderId="0" applyAlignment="1" pivotButton="0" quotePrefix="0" xfId="0">
      <alignment vertical="center"/>
    </xf>
    <xf numFmtId="167" fontId="14" fillId="8" borderId="0" applyAlignment="1" pivotButton="0" quotePrefix="0" xfId="0">
      <alignment vertical="center"/>
    </xf>
    <xf numFmtId="0" fontId="13" fillId="8" borderId="0" applyAlignment="1" pivotButton="0" quotePrefix="0" xfId="0">
      <alignment vertical="center"/>
    </xf>
    <xf numFmtId="169" fontId="12" fillId="9" borderId="0" applyAlignment="1" pivotButton="0" quotePrefix="0" xfId="0">
      <alignment vertical="center"/>
    </xf>
    <xf numFmtId="170" fontId="12" fillId="9" borderId="0" applyAlignment="1" pivotButton="0" quotePrefix="0" xfId="0">
      <alignment vertical="center"/>
    </xf>
    <xf numFmtId="167" fontId="14" fillId="10" borderId="0" applyAlignment="1" pivotButton="0" quotePrefix="0" xfId="0">
      <alignment vertical="center"/>
    </xf>
    <xf numFmtId="0" fontId="13" fillId="10" borderId="0" applyAlignment="1" pivotButton="0" quotePrefix="0" xfId="0">
      <alignment vertical="center"/>
    </xf>
    <xf numFmtId="0" fontId="20" fillId="4" borderId="0" pivotButton="0" quotePrefix="0" xfId="0"/>
    <xf numFmtId="0" fontId="0" fillId="5" borderId="0" applyAlignment="1" pivotButton="0" quotePrefix="0" xfId="0">
      <alignment vertical="center" wrapText="1"/>
    </xf>
    <xf numFmtId="0" fontId="21" fillId="5" borderId="0" applyAlignment="1" pivotButton="0" quotePrefix="0" xfId="1">
      <alignment vertical="center" wrapText="1"/>
    </xf>
    <xf numFmtId="169" fontId="0" fillId="5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1" fillId="0" borderId="0" applyAlignment="1" pivotButton="0" quotePrefix="0" xfId="1">
      <alignment vertical="center" wrapText="1"/>
    </xf>
    <xf numFmtId="169" fontId="0" fillId="0" borderId="0" applyAlignment="1" pivotButton="0" quotePrefix="0" xfId="0">
      <alignment vertical="center" wrapText="1"/>
    </xf>
  </cellXfs>
  <cellStyles count="2">
    <cellStyle name="Normal" xfId="0" builtinId="0" hidden="0"/>
    <cellStyle name="Hyperlink" xfId="1" builtinId="8" hidden="0"/>
  </cellStyles>
  <dxfs count="1">
    <dxf>
      <font>
        <b val="1"/>
        <color rgb="00C22E39"/>
      </font>
      <fill>
        <patternFill patternType="solid">
          <fgColor rgb="00FCEC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SUMOS'!A1" TargetMode="External" Id="rId1"/><Relationship Type="http://schemas.openxmlformats.org/officeDocument/2006/relationships/hyperlink" Target="#'FICHA T&#201;CNICA'!A1" TargetMode="External" Id="rId2"/><Relationship Type="http://schemas.openxmlformats.org/officeDocument/2006/relationships/hyperlink" Target="#'PRODUTOS'!A1" TargetMode="External" Id="rId3"/><Relationship Type="http://schemas.openxmlformats.org/officeDocument/2006/relationships/hyperlink" Target="#'CANAIS'!A1" TargetMode="External" Id="rId4"/><Relationship Type="http://schemas.openxmlformats.org/officeDocument/2006/relationships/hyperlink" Target="#'VENDAS'!A1" TargetMode="External" Id="rId5"/><Relationship Type="http://schemas.openxmlformats.org/officeDocument/2006/relationships/hyperlink" Target="#'CMV MENSAL'!A1" TargetMode="External" Id="rId6"/><Relationship Type="http://schemas.openxmlformats.org/officeDocument/2006/relationships/hyperlink" Target="#'PAINEL'!A1" TargetMode="External" Id="rId7"/><Relationship Type="http://schemas.openxmlformats.org/officeDocument/2006/relationships/hyperlink" Target="#'FONTES'!A1" TargetMode="External" Id="rId8"/></Relationships>
</file>

<file path=xl/worksheets/_rels/sheet9.xml.rels><Relationships xmlns="http://schemas.openxmlformats.org/package/2006/relationships"><Relationship Type="http://schemas.openxmlformats.org/officeDocument/2006/relationships/hyperlink" Target="https://sebrae.com.br/Sebrae/Portal%20Sebrae/UFs/MS/Anexos/Cartilhas%20Agora%20Sou%20MEI/Como%20elaborar%20-%20Pre%C3%A7o%20de%20vendas.pdf" TargetMode="External" Id="rId1"/><Relationship Type="http://schemas.openxmlformats.org/officeDocument/2006/relationships/hyperlink" Target="https://sebrae.com.br/Sebrae/Portal%20Sebrae/UFs/PE/Anexos/Ponto%20de%20equil%C3%ADbrio%20como%20calcular%20o%20faturamento%20necess%C3%A1rio%20para%20voc%C3%AA%20obter%20lucro.pdf" TargetMode="External" Id="rId2"/><Relationship Type="http://schemas.openxmlformats.org/officeDocument/2006/relationships/hyperlink" Target="https://blog.rn.sebrae.com.br/precificar-produto-2026/" TargetMode="External" Id="rId3"/><Relationship Type="http://schemas.openxmlformats.org/officeDocument/2006/relationships/hyperlink" Target="https://bibliotecas.sebrae.com.br/chronus/ARQUIVOS_CHRONUS/IDEIAS_DE_NEGOCIO/PDFS/ideia-de-negocio_loja-de-material-para-artesanato.pdf" TargetMode="External" Id="rId4"/></Relationships>
</file>

<file path=xl/worksheets/sheet1.xml><?xml version="1.0" encoding="utf-8"?>
<worksheet xmlns="http://schemas.openxmlformats.org/spreadsheetml/2006/main">
  <sheetPr>
    <tabColor rgb="00E4A84A"/>
    <outlinePr summaryBelow="1" summaryRight="1"/>
    <pageSetUpPr fitToPage="1"/>
  </sheetPr>
  <dimension ref="A1:J31"/>
  <sheetViews>
    <sheetView showGridLines="0" zoomScale="88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7" customWidth="1" min="4" max="4"/>
    <col width="17" customWidth="1" min="5" max="5"/>
    <col width="17" customWidth="1" min="6" max="6"/>
    <col width="15" customWidth="1" min="7" max="7"/>
    <col width="15" customWidth="1" min="8" max="8"/>
    <col width="15" customWidth="1" min="9" max="9"/>
    <col width="17" customWidth="1" min="10" max="10"/>
  </cols>
  <sheetData>
    <row r="1" ht="28" customHeight="1">
      <c r="A1" s="1" t="inlineStr">
        <is>
          <t>Delivery sem achismo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Ficha técnica, preço por canal, CMV e pedidos. Controle simples para decisões melhores.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 ht="30" customHeight="1">
      <c r="A7" s="6" t="inlineStr">
        <is>
          <t>ANTES DE COMEÇAR</t>
        </is>
      </c>
    </row>
    <row r="9" ht="44" customHeight="1">
      <c r="A9" s="7" t="inlineStr">
        <is>
          <t>01</t>
        </is>
      </c>
      <c r="B9" s="8" t="inlineStr">
        <is>
          <t>Comece por INSUMOS: coloque o preço do pacote e a quantidade convertida em g, ml ou unidade.</t>
        </is>
      </c>
    </row>
    <row r="10" ht="44" customHeight="1">
      <c r="A10" s="7" t="inlineStr">
        <is>
          <t>02</t>
        </is>
      </c>
      <c r="B10" s="8" t="inlineStr">
        <is>
          <t>Na FICHA TÉCNICA, informe quanto de cada insumo entra em uma unidade vendida de cada produto.</t>
        </is>
      </c>
    </row>
    <row r="11" ht="44" customHeight="1">
      <c r="A11" s="7" t="inlineStr">
        <is>
          <t>03</t>
        </is>
      </c>
      <c r="B11" s="8" t="inlineStr">
        <is>
          <t>Em PRODUTOS e CANAIS, revise preço, embalagem, taxas, tributos e margem de contribuição alvo.</t>
        </is>
      </c>
    </row>
    <row r="12" ht="44" customHeight="1">
      <c r="A12" s="7" t="inlineStr">
        <is>
          <t>04</t>
        </is>
      </c>
      <c r="B12" s="8" t="inlineStr">
        <is>
          <t>Cadastre as vendas e o estoque mensal. Veja o PAINEL para entender custos, não só faturamento.</t>
        </is>
      </c>
    </row>
    <row r="15">
      <c r="A15" s="9" t="inlineStr">
        <is>
          <t>IMPORTANTE — LEIA ANTES DE USAR</t>
        </is>
      </c>
    </row>
    <row r="17" ht="39" customHeight="1">
      <c r="A17" s="10" t="inlineStr">
        <is>
          <t>• Os valores inseridos são fictícios, só para mostrar o funcionamento. Troque tudo antes de usar.</t>
        </is>
      </c>
    </row>
    <row r="18" ht="39" customHeight="1">
      <c r="A18" s="8" t="inlineStr">
        <is>
          <t>• Preço sugerido considera MARGEM DE CONTRIBUIÇÃO, não lucro líquido. Despesas fixas ficam fora dessa conta.</t>
        </is>
      </c>
    </row>
    <row r="19" ht="39" customHeight="1">
      <c r="A19" s="8" t="inlineStr">
        <is>
          <t>• O CMV de estoque é diferente do custo teórico das fichas. Compare períodos e escopos equivalentes.</t>
        </is>
      </c>
    </row>
    <row r="20" ht="39" customHeight="1">
      <c r="A20" s="8" t="inlineStr">
        <is>
          <t>• Se existir frete, cupom, retrabalho ou taxa adicional, inclua no cálculo antes de tomar decisões.</t>
        </is>
      </c>
    </row>
    <row r="23">
      <c r="A23" s="11" t="inlineStr">
        <is>
          <t>ABAS DO ARQUIVO</t>
        </is>
      </c>
    </row>
    <row r="24" ht="24" customHeight="1">
      <c r="A24" s="12" t="inlineStr">
        <is>
          <t>↗  INSUMOS</t>
        </is>
      </c>
    </row>
    <row r="25" ht="24" customHeight="1">
      <c r="A25" s="12" t="inlineStr">
        <is>
          <t>↗  FICHA TÉCNICA</t>
        </is>
      </c>
    </row>
    <row r="26" ht="24" customHeight="1">
      <c r="A26" s="12" t="inlineStr">
        <is>
          <t>↗  PRODUTOS</t>
        </is>
      </c>
    </row>
    <row r="27" ht="24" customHeight="1">
      <c r="A27" s="12" t="inlineStr">
        <is>
          <t>↗  CANAIS</t>
        </is>
      </c>
    </row>
    <row r="28" ht="24" customHeight="1">
      <c r="A28" s="12" t="inlineStr">
        <is>
          <t>↗  VENDAS</t>
        </is>
      </c>
    </row>
    <row r="29" ht="24" customHeight="1">
      <c r="A29" s="12" t="inlineStr">
        <is>
          <t>↗  CMV MENSAL</t>
        </is>
      </c>
    </row>
    <row r="30" ht="24" customHeight="1">
      <c r="A30" s="12" t="inlineStr">
        <is>
          <t>↗  PAINEL</t>
        </is>
      </c>
    </row>
    <row r="31" ht="24" customHeight="1">
      <c r="A31" s="12" t="inlineStr">
        <is>
          <t>↗  FONTES</t>
        </is>
      </c>
    </row>
  </sheetData>
  <mergeCells count="14">
    <mergeCell ref="A5:J5"/>
    <mergeCell ref="B11:J11"/>
    <mergeCell ref="A1:J2"/>
    <mergeCell ref="A23:J23"/>
    <mergeCell ref="B10:J10"/>
    <mergeCell ref="A17:J17"/>
    <mergeCell ref="A18:J18"/>
    <mergeCell ref="A3:J3"/>
    <mergeCell ref="B9:J9"/>
    <mergeCell ref="A7:J7"/>
    <mergeCell ref="A15:J15"/>
    <mergeCell ref="A20:J20"/>
    <mergeCell ref="B12:J12"/>
    <mergeCell ref="A19:J19"/>
  </mergeCells>
  <hyperlinks>
    <hyperlink xmlns:r="http://schemas.openxmlformats.org/officeDocument/2006/relationships" ref="A24" r:id="rId1"/>
    <hyperlink xmlns:r="http://schemas.openxmlformats.org/officeDocument/2006/relationships" ref="A25" r:id="rId2"/>
    <hyperlink xmlns:r="http://schemas.openxmlformats.org/officeDocument/2006/relationships" ref="A26" r:id="rId3"/>
    <hyperlink xmlns:r="http://schemas.openxmlformats.org/officeDocument/2006/relationships" ref="A27" r:id="rId4"/>
    <hyperlink xmlns:r="http://schemas.openxmlformats.org/officeDocument/2006/relationships" ref="A28" r:id="rId5"/>
    <hyperlink xmlns:r="http://schemas.openxmlformats.org/officeDocument/2006/relationships" ref="A29" r:id="rId6"/>
    <hyperlink xmlns:r="http://schemas.openxmlformats.org/officeDocument/2006/relationships" ref="A30" r:id="rId7"/>
    <hyperlink xmlns:r="http://schemas.openxmlformats.org/officeDocument/2006/relationships" ref="A31" r:id="rId8"/>
  </hyperlink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J20"/>
  <sheetViews>
    <sheetView showGridLines="0" zoomScale="88" workbookViewId="0">
      <selection activeCell="A1" sqref="A1"/>
    </sheetView>
  </sheetViews>
  <sheetFormatPr baseColWidth="8" defaultRowHeight="15"/>
  <cols>
    <col width="52" customWidth="1" min="1" max="1"/>
    <col width="24" customWidth="1" min="2" max="2"/>
    <col width="16" customWidth="1" min="3" max="3"/>
    <col width="17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</cols>
  <sheetData>
    <row r="1" ht="28" customHeight="1">
      <c r="A1" s="1" t="inlineStr">
        <is>
          <t>O que os números mostram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Veja onde o dinheiro entra e o que sobra depois dos custos variáveis.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13" t="inlineStr">
        <is>
          <t>INDICADOR</t>
        </is>
      </c>
      <c r="B7" s="13" t="inlineStr">
        <is>
          <t>RESULTADO</t>
        </is>
      </c>
      <c r="C7" s="13" t="inlineStr">
        <is>
          <t>LEITURA</t>
        </is>
      </c>
      <c r="D7" s="14" t="n"/>
      <c r="E7" s="14" t="n"/>
      <c r="F7" s="14" t="n"/>
      <c r="G7" s="14" t="n"/>
      <c r="H7" s="14" t="n"/>
      <c r="I7" s="14" t="n"/>
      <c r="J7" s="14" t="n"/>
    </row>
    <row r="8" ht="31" customHeight="1">
      <c r="A8" s="15" t="inlineStr">
        <is>
          <t>Vendas lançadas</t>
        </is>
      </c>
      <c r="B8" s="16" t="n">
        <f>SUM(VENDAS!F8:F87)</f>
        <v>550.0999999999999</v>
      </c>
      <c r="C8" s="17" t="inlineStr">
        <is>
          <t>Receita bruta dos pedidos registrados.</t>
        </is>
      </c>
    </row>
    <row r="9" ht="31" customHeight="1">
      <c r="A9" s="15" t="inlineStr">
        <is>
          <t>Custo teórico dos produtos</t>
        </is>
      </c>
      <c r="B9" s="16" t="n">
        <f>SUM(VENDAS!H8:H87)</f>
        <v>181.40000000000003</v>
      </c>
      <c r="C9" s="17" t="inlineStr">
        <is>
          <t>Custo da ficha técnica, diferente do CMV de estoque.</t>
        </is>
      </c>
    </row>
    <row r="10" ht="31" customHeight="1">
      <c r="A10" s="15" t="inlineStr">
        <is>
          <t>Despesas dos canais</t>
        </is>
      </c>
      <c r="B10" s="16" t="n">
        <f>SUM(VENDAS!K8:K87)</f>
        <v>89.067</v>
      </c>
      <c r="C10" s="17" t="inlineStr">
        <is>
          <t>Taxas percentuais e custos por unidade.</t>
        </is>
      </c>
    </row>
    <row r="11" ht="31" customHeight="1">
      <c r="A11" s="15" t="inlineStr">
        <is>
          <t>Margem de contribuição</t>
        </is>
      </c>
      <c r="B11" s="16" t="n">
        <f>SUM(VENDAS!L8:L87)</f>
        <v>279.6329999999999</v>
      </c>
      <c r="C11" s="17" t="inlineStr">
        <is>
          <t>Antes de custos fixos e despesas não lançadas.</t>
        </is>
      </c>
    </row>
    <row r="12" ht="31" customHeight="1">
      <c r="A12" s="15" t="inlineStr">
        <is>
          <t>MC % sobre as vendas</t>
        </is>
      </c>
      <c r="B12" s="18" t="n">
        <f>IF(B8&gt;0,B11/B8,"")</f>
        <v>0.5083312125068169</v>
      </c>
      <c r="C12" s="17" t="inlineStr">
        <is>
          <t>Não confundir com margem líquida.</t>
        </is>
      </c>
    </row>
    <row r="13" ht="31" customHeight="1">
      <c r="A13" s="15" t="inlineStr">
        <is>
          <t>CMV registrado (estoque)</t>
        </is>
      </c>
      <c r="B13" s="16" t="n">
        <f>SUM('CMV MENSAL'!F8:F87)</f>
        <v>190.0</v>
      </c>
      <c r="C13" s="17" t="inlineStr">
        <is>
          <t>Apuração independente a partir de estoque.</t>
        </is>
      </c>
    </row>
    <row r="14" ht="31" customHeight="1">
      <c r="A14" s="15" t="inlineStr">
        <is>
          <t>Pedidos em itens</t>
        </is>
      </c>
      <c r="B14" s="19" t="n">
        <f>SUM(VENDAS!D8:D87)</f>
        <v>19.0</v>
      </c>
      <c r="C14" s="17" t="inlineStr">
        <is>
          <t>Quantidade de unidades, não nº de clientes.</t>
        </is>
      </c>
    </row>
    <row r="17">
      <c r="A17" s="11" t="inlineStr">
        <is>
          <t>COMO LER ESSE PAINEL</t>
        </is>
      </c>
    </row>
    <row r="18" ht="33" customHeight="1">
      <c r="A18" s="20" t="inlineStr">
        <is>
          <t>• Não some o CMV realizado ao custo da ficha: os dois medem a mercadoria por métodos distintos.</t>
        </is>
      </c>
    </row>
    <row r="19" ht="33" customHeight="1">
      <c r="A19" s="20" t="inlineStr">
        <is>
          <t>• MC não é lucro: faltam despesas fixas e outros custos que você não registrou.</t>
        </is>
      </c>
    </row>
    <row r="20" ht="33" customHeight="1">
      <c r="A20" s="20" t="inlineStr">
        <is>
          <t>• Se mudar o preço, revise as taxas, a embalagem e os insumos. Exemplo não é referência de mercado.</t>
        </is>
      </c>
    </row>
  </sheetData>
  <mergeCells count="14">
    <mergeCell ref="A5:J5"/>
    <mergeCell ref="C12:J12"/>
    <mergeCell ref="A1:J2"/>
    <mergeCell ref="A17:J17"/>
    <mergeCell ref="A18:J18"/>
    <mergeCell ref="C11:J11"/>
    <mergeCell ref="A3:J3"/>
    <mergeCell ref="C10:J10"/>
    <mergeCell ref="C14:J14"/>
    <mergeCell ref="A19:J19"/>
    <mergeCell ref="A20:J20"/>
    <mergeCell ref="C13:J13"/>
    <mergeCell ref="C8:J8"/>
    <mergeCell ref="C9:J9"/>
  </mergeCells>
  <conditionalFormatting sqref="B8:B19">
    <cfRule type="cellIs" priority="1" operator="lessThan" dxfId="0">
      <formula>0</formula>
    </cfRule>
  </conditionalFormatting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F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24" customWidth="1" min="3" max="3"/>
    <col width="21" customWidth="1" min="4" max="4"/>
    <col width="19" customWidth="1" min="5" max="5"/>
    <col width="25" customWidth="1" min="6" max="6"/>
  </cols>
  <sheetData>
    <row r="1" ht="28" customHeight="1">
      <c r="A1" s="1" t="inlineStr">
        <is>
          <t>Cadastro de insumos</t>
        </is>
      </c>
      <c r="B1" s="2" t="n"/>
      <c r="C1" s="2" t="n"/>
      <c r="D1" s="2" t="n"/>
      <c r="E1" s="2" t="n"/>
      <c r="F1" s="2" t="n"/>
    </row>
    <row r="2" ht="16" customHeight="1">
      <c r="A2" s="2" t="n"/>
      <c r="B2" s="2" t="n"/>
      <c r="C2" s="2" t="n"/>
      <c r="D2" s="2" t="n"/>
      <c r="E2" s="2" t="n"/>
      <c r="F2" s="2" t="n"/>
    </row>
    <row r="3" ht="31" customHeight="1">
      <c r="A3" s="3" t="inlineStr">
        <is>
          <t>Transforme o preço da embalagem em custo por g, ml ou unidade.</t>
        </is>
      </c>
      <c r="B3" s="4" t="n"/>
      <c r="C3" s="4" t="n"/>
      <c r="D3" s="4" t="n"/>
      <c r="E3" s="4" t="n"/>
      <c r="F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1" t="inlineStr">
        <is>
          <t>COMO USAR: campos azuis = você preenche  •  resultados automáticos = fórmulas  •  valores dos exemplos são fictícios</t>
        </is>
      </c>
    </row>
    <row r="7" ht="37" customHeight="1">
      <c r="A7" s="22" t="inlineStr">
        <is>
          <t>Insumo</t>
        </is>
      </c>
      <c r="B7" s="22" t="inlineStr">
        <is>
          <t>Compra em</t>
        </is>
      </c>
      <c r="C7" s="22" t="inlineStr">
        <is>
          <t>Qtd na unidade base</t>
        </is>
      </c>
      <c r="D7" s="22" t="inlineStr">
        <is>
          <t>Preço pago (R$)</t>
        </is>
      </c>
      <c r="E7" s="22" t="inlineStr">
        <is>
          <t>Unidade base</t>
        </is>
      </c>
      <c r="F7" s="22" t="inlineStr">
        <is>
          <t>Custo por base (R$)</t>
        </is>
      </c>
    </row>
    <row r="8" ht="22" customHeight="1">
      <c r="A8" s="23" t="inlineStr">
        <is>
          <t>Pão brioche</t>
        </is>
      </c>
      <c r="B8" s="23" t="inlineStr">
        <is>
          <t>pacote</t>
        </is>
      </c>
      <c r="C8" s="24" t="n">
        <v>10</v>
      </c>
      <c r="D8" s="25" t="n">
        <v>22</v>
      </c>
      <c r="E8" s="23" t="inlineStr">
        <is>
          <t>un</t>
        </is>
      </c>
      <c r="F8" s="26" t="n">
        <f>IF(OR(A8="",C8="",C8&lt;=0),"",D8/C8)</f>
        <v>2.2</v>
      </c>
    </row>
    <row r="9" ht="22" customHeight="1">
      <c r="A9" s="27" t="inlineStr">
        <is>
          <t>Carne moída</t>
        </is>
      </c>
      <c r="B9" s="27" t="inlineStr">
        <is>
          <t>kg</t>
        </is>
      </c>
      <c r="C9" s="28" t="n">
        <v>1000</v>
      </c>
      <c r="D9" s="29" t="n">
        <v>34</v>
      </c>
      <c r="E9" s="27" t="inlineStr">
        <is>
          <t>g</t>
        </is>
      </c>
      <c r="F9" s="30" t="n">
        <f>IF(OR(A9="",C9="",C9&lt;=0),"",D9/C9)</f>
        <v>0.034</v>
      </c>
    </row>
    <row r="10" ht="22" customHeight="1">
      <c r="A10" s="23" t="inlineStr">
        <is>
          <t>Queijo</t>
        </is>
      </c>
      <c r="B10" s="23" t="inlineStr">
        <is>
          <t>kg</t>
        </is>
      </c>
      <c r="C10" s="24" t="n">
        <v>1000</v>
      </c>
      <c r="D10" s="25" t="n">
        <v>42</v>
      </c>
      <c r="E10" s="23" t="inlineStr">
        <is>
          <t>g</t>
        </is>
      </c>
      <c r="F10" s="26" t="n">
        <f>IF(OR(A10="",C10="",C10&lt;=0),"",D10/C10)</f>
        <v>0.042</v>
      </c>
    </row>
    <row r="11" ht="22" customHeight="1">
      <c r="A11" s="27" t="inlineStr">
        <is>
          <t>Molho</t>
        </is>
      </c>
      <c r="B11" s="27" t="inlineStr">
        <is>
          <t>kg</t>
        </is>
      </c>
      <c r="C11" s="28" t="n">
        <v>1000</v>
      </c>
      <c r="D11" s="29" t="n">
        <v>18</v>
      </c>
      <c r="E11" s="27" t="inlineStr">
        <is>
          <t>g</t>
        </is>
      </c>
      <c r="F11" s="30" t="n">
        <f>IF(OR(A11="",C11="",C11&lt;=0),"",D11/C11)</f>
        <v>0.018</v>
      </c>
    </row>
    <row r="12" ht="22" customHeight="1">
      <c r="A12" s="23" t="inlineStr">
        <is>
          <t>Batata congelada</t>
        </is>
      </c>
      <c r="B12" s="23" t="inlineStr">
        <is>
          <t>kg</t>
        </is>
      </c>
      <c r="C12" s="24" t="n">
        <v>1000</v>
      </c>
      <c r="D12" s="25" t="n">
        <v>15</v>
      </c>
      <c r="E12" s="23" t="inlineStr">
        <is>
          <t>g</t>
        </is>
      </c>
      <c r="F12" s="26" t="n">
        <f>IF(OR(A12="",C12="",C12&lt;=0),"",D12/C12)</f>
        <v>0.015</v>
      </c>
    </row>
    <row r="13" ht="22" customHeight="1">
      <c r="A13" s="27" t="n"/>
      <c r="B13" s="27" t="n"/>
      <c r="C13" s="28" t="n"/>
      <c r="D13" s="29" t="n"/>
      <c r="E13" s="27" t="n"/>
      <c r="F13" s="30" t="str">
        <f>IF(OR(A13="",C13="",C13&lt;=0),"",D13/C13)</f>
        <v/>
      </c>
    </row>
    <row r="14" ht="22" customHeight="1">
      <c r="A14" s="23" t="n"/>
      <c r="B14" s="23" t="n"/>
      <c r="C14" s="24" t="n"/>
      <c r="D14" s="25" t="n"/>
      <c r="E14" s="23" t="n"/>
      <c r="F14" s="26" t="str">
        <f>IF(OR(A14="",C14="",C14&lt;=0),"",D14/C14)</f>
        <v/>
      </c>
    </row>
    <row r="15" ht="22" customHeight="1">
      <c r="A15" s="27" t="n"/>
      <c r="B15" s="27" t="n"/>
      <c r="C15" s="28" t="n"/>
      <c r="D15" s="29" t="n"/>
      <c r="E15" s="27" t="n"/>
      <c r="F15" s="30" t="str">
        <f>IF(OR(A15="",C15="",C15&lt;=0),"",D15/C15)</f>
        <v/>
      </c>
    </row>
    <row r="16" ht="22" customHeight="1">
      <c r="A16" s="23" t="n"/>
      <c r="B16" s="23" t="n"/>
      <c r="C16" s="24" t="n"/>
      <c r="D16" s="25" t="n"/>
      <c r="E16" s="23" t="n"/>
      <c r="F16" s="26" t="str">
        <f>IF(OR(A16="",C16="",C16&lt;=0),"",D16/C16)</f>
        <v/>
      </c>
    </row>
    <row r="17" ht="22" customHeight="1">
      <c r="A17" s="27" t="n"/>
      <c r="B17" s="27" t="n"/>
      <c r="C17" s="28" t="n"/>
      <c r="D17" s="29" t="n"/>
      <c r="E17" s="27" t="n"/>
      <c r="F17" s="30" t="str">
        <f>IF(OR(A17="",C17="",C17&lt;=0),"",D17/C17)</f>
        <v/>
      </c>
    </row>
    <row r="18" ht="22" customHeight="1">
      <c r="A18" s="23" t="n"/>
      <c r="B18" s="23" t="n"/>
      <c r="C18" s="24" t="n"/>
      <c r="D18" s="25" t="n"/>
      <c r="E18" s="23" t="n"/>
      <c r="F18" s="26" t="str">
        <f>IF(OR(A18="",C18="",C18&lt;=0),"",D18/C18)</f>
        <v/>
      </c>
    </row>
    <row r="19" ht="22" customHeight="1">
      <c r="A19" s="27" t="n"/>
      <c r="B19" s="27" t="n"/>
      <c r="C19" s="28" t="n"/>
      <c r="D19" s="29" t="n"/>
      <c r="E19" s="27" t="n"/>
      <c r="F19" s="30" t="str">
        <f>IF(OR(A19="",C19="",C19&lt;=0),"",D19/C19)</f>
        <v/>
      </c>
    </row>
    <row r="20" ht="22" customHeight="1">
      <c r="A20" s="23" t="n"/>
      <c r="B20" s="23" t="n"/>
      <c r="C20" s="24" t="n"/>
      <c r="D20" s="25" t="n"/>
      <c r="E20" s="23" t="n"/>
      <c r="F20" s="26" t="str">
        <f>IF(OR(A20="",C20="",C20&lt;=0),"",D20/C20)</f>
        <v/>
      </c>
    </row>
    <row r="21" ht="22" customHeight="1">
      <c r="A21" s="27" t="n"/>
      <c r="B21" s="27" t="n"/>
      <c r="C21" s="28" t="n"/>
      <c r="D21" s="29" t="n"/>
      <c r="E21" s="27" t="n"/>
      <c r="F21" s="30" t="str">
        <f>IF(OR(A21="",C21="",C21&lt;=0),"",D21/C21)</f>
        <v/>
      </c>
    </row>
    <row r="22" ht="22" customHeight="1">
      <c r="A22" s="23" t="n"/>
      <c r="B22" s="23" t="n"/>
      <c r="C22" s="24" t="n"/>
      <c r="D22" s="25" t="n"/>
      <c r="E22" s="23" t="n"/>
      <c r="F22" s="26" t="str">
        <f>IF(OR(A22="",C22="",C22&lt;=0),"",D22/C22)</f>
        <v/>
      </c>
    </row>
    <row r="23" ht="22" customHeight="1">
      <c r="A23" s="27" t="n"/>
      <c r="B23" s="27" t="n"/>
      <c r="C23" s="28" t="n"/>
      <c r="D23" s="29" t="n"/>
      <c r="E23" s="27" t="n"/>
      <c r="F23" s="30" t="str">
        <f>IF(OR(A23="",C23="",C23&lt;=0),"",D23/C23)</f>
        <v/>
      </c>
    </row>
    <row r="24" ht="22" customHeight="1">
      <c r="A24" s="23" t="n"/>
      <c r="B24" s="23" t="n"/>
      <c r="C24" s="24" t="n"/>
      <c r="D24" s="25" t="n"/>
      <c r="E24" s="23" t="n"/>
      <c r="F24" s="26" t="str">
        <f>IF(OR(A24="",C24="",C24&lt;=0),"",D24/C24)</f>
        <v/>
      </c>
    </row>
    <row r="25" ht="22" customHeight="1">
      <c r="A25" s="27" t="n"/>
      <c r="B25" s="27" t="n"/>
      <c r="C25" s="28" t="n"/>
      <c r="D25" s="29" t="n"/>
      <c r="E25" s="27" t="n"/>
      <c r="F25" s="30" t="str">
        <f>IF(OR(A25="",C25="",C25&lt;=0),"",D25/C25)</f>
        <v/>
      </c>
    </row>
    <row r="26" ht="22" customHeight="1">
      <c r="A26" s="23" t="n"/>
      <c r="B26" s="23" t="n"/>
      <c r="C26" s="24" t="n"/>
      <c r="D26" s="25" t="n"/>
      <c r="E26" s="23" t="n"/>
      <c r="F26" s="26" t="str">
        <f>IF(OR(A26="",C26="",C26&lt;=0),"",D26/C26)</f>
        <v/>
      </c>
    </row>
    <row r="27" ht="22" customHeight="1">
      <c r="A27" s="27" t="n"/>
      <c r="B27" s="27" t="n"/>
      <c r="C27" s="28" t="n"/>
      <c r="D27" s="29" t="n"/>
      <c r="E27" s="27" t="n"/>
      <c r="F27" s="30" t="str">
        <f>IF(OR(A27="",C27="",C27&lt;=0),"",D27/C27)</f>
        <v/>
      </c>
    </row>
    <row r="28" ht="22" customHeight="1">
      <c r="A28" s="23" t="n"/>
      <c r="B28" s="23" t="n"/>
      <c r="C28" s="24" t="n"/>
      <c r="D28" s="25" t="n"/>
      <c r="E28" s="23" t="n"/>
      <c r="F28" s="26" t="str">
        <f>IF(OR(A28="",C28="",C28&lt;=0),"",D28/C28)</f>
        <v/>
      </c>
    </row>
    <row r="29" ht="22" customHeight="1">
      <c r="A29" s="27" t="n"/>
      <c r="B29" s="27" t="n"/>
      <c r="C29" s="28" t="n"/>
      <c r="D29" s="29" t="n"/>
      <c r="E29" s="27" t="n"/>
      <c r="F29" s="30" t="str">
        <f>IF(OR(A29="",C29="",C29&lt;=0),"",D29/C29)</f>
        <v/>
      </c>
    </row>
    <row r="30" ht="22" customHeight="1">
      <c r="A30" s="23" t="n"/>
      <c r="B30" s="23" t="n"/>
      <c r="C30" s="24" t="n"/>
      <c r="D30" s="25" t="n"/>
      <c r="E30" s="23" t="n"/>
      <c r="F30" s="26" t="str">
        <f>IF(OR(A30="",C30="",C30&lt;=0),"",D30/C30)</f>
        <v/>
      </c>
    </row>
    <row r="31" ht="22" customHeight="1">
      <c r="A31" s="27" t="n"/>
      <c r="B31" s="27" t="n"/>
      <c r="C31" s="28" t="n"/>
      <c r="D31" s="29" t="n"/>
      <c r="E31" s="27" t="n"/>
      <c r="F31" s="30" t="str">
        <f>IF(OR(A31="",C31="",C31&lt;=0),"",D31/C31)</f>
        <v/>
      </c>
    </row>
    <row r="32" ht="22" customHeight="1">
      <c r="A32" s="23" t="n"/>
      <c r="B32" s="23" t="n"/>
      <c r="C32" s="24" t="n"/>
      <c r="D32" s="25" t="n"/>
      <c r="E32" s="23" t="n"/>
      <c r="F32" s="26" t="str">
        <f>IF(OR(A32="",C32="",C32&lt;=0),"",D32/C32)</f>
        <v/>
      </c>
    </row>
    <row r="33" ht="22" customHeight="1">
      <c r="A33" s="27" t="n"/>
      <c r="B33" s="27" t="n"/>
      <c r="C33" s="28" t="n"/>
      <c r="D33" s="29" t="n"/>
      <c r="E33" s="27" t="n"/>
      <c r="F33" s="30" t="str">
        <f>IF(OR(A33="",C33="",C33&lt;=0),"",D33/C33)</f>
        <v/>
      </c>
    </row>
    <row r="34" ht="22" customHeight="1">
      <c r="A34" s="23" t="n"/>
      <c r="B34" s="23" t="n"/>
      <c r="C34" s="24" t="n"/>
      <c r="D34" s="25" t="n"/>
      <c r="E34" s="23" t="n"/>
      <c r="F34" s="26" t="str">
        <f>IF(OR(A34="",C34="",C34&lt;=0),"",D34/C34)</f>
        <v/>
      </c>
    </row>
    <row r="35" ht="22" customHeight="1">
      <c r="A35" s="27" t="n"/>
      <c r="B35" s="27" t="n"/>
      <c r="C35" s="28" t="n"/>
      <c r="D35" s="29" t="n"/>
      <c r="E35" s="27" t="n"/>
      <c r="F35" s="30" t="str">
        <f>IF(OR(A35="",C35="",C35&lt;=0),"",D35/C35)</f>
        <v/>
      </c>
    </row>
    <row r="36" ht="22" customHeight="1">
      <c r="A36" s="23" t="n"/>
      <c r="B36" s="23" t="n"/>
      <c r="C36" s="24" t="n"/>
      <c r="D36" s="25" t="n"/>
      <c r="E36" s="23" t="n"/>
      <c r="F36" s="26" t="str">
        <f>IF(OR(A36="",C36="",C36&lt;=0),"",D36/C36)</f>
        <v/>
      </c>
    </row>
    <row r="37" ht="22" customHeight="1">
      <c r="A37" s="27" t="n"/>
      <c r="B37" s="27" t="n"/>
      <c r="C37" s="28" t="n"/>
      <c r="D37" s="29" t="n"/>
      <c r="E37" s="27" t="n"/>
      <c r="F37" s="30" t="str">
        <f>IF(OR(A37="",C37="",C37&lt;=0),"",D37/C37)</f>
        <v/>
      </c>
    </row>
    <row r="38" ht="22" customHeight="1">
      <c r="A38" s="23" t="n"/>
      <c r="B38" s="23" t="n"/>
      <c r="C38" s="24" t="n"/>
      <c r="D38" s="25" t="n"/>
      <c r="E38" s="23" t="n"/>
      <c r="F38" s="26" t="str">
        <f>IF(OR(A38="",C38="",C38&lt;=0),"",D38/C38)</f>
        <v/>
      </c>
    </row>
    <row r="39" ht="22" customHeight="1">
      <c r="A39" s="27" t="n"/>
      <c r="B39" s="27" t="n"/>
      <c r="C39" s="28" t="n"/>
      <c r="D39" s="29" t="n"/>
      <c r="E39" s="27" t="n"/>
      <c r="F39" s="30" t="str">
        <f>IF(OR(A39="",C39="",C39&lt;=0),"",D39/C39)</f>
        <v/>
      </c>
    </row>
    <row r="40" ht="22" customHeight="1">
      <c r="A40" s="23" t="n"/>
      <c r="B40" s="23" t="n"/>
      <c r="C40" s="24" t="n"/>
      <c r="D40" s="25" t="n"/>
      <c r="E40" s="23" t="n"/>
      <c r="F40" s="26" t="str">
        <f>IF(OR(A40="",C40="",C40&lt;=0),"",D40/C40)</f>
        <v/>
      </c>
    </row>
    <row r="41" ht="22" customHeight="1">
      <c r="A41" s="27" t="n"/>
      <c r="B41" s="27" t="n"/>
      <c r="C41" s="28" t="n"/>
      <c r="D41" s="29" t="n"/>
      <c r="E41" s="27" t="n"/>
      <c r="F41" s="30" t="str">
        <f>IF(OR(A41="",C41="",C41&lt;=0),"",D41/C41)</f>
        <v/>
      </c>
    </row>
    <row r="42" ht="22" customHeight="1">
      <c r="A42" s="23" t="n"/>
      <c r="B42" s="23" t="n"/>
      <c r="C42" s="24" t="n"/>
      <c r="D42" s="25" t="n"/>
      <c r="E42" s="23" t="n"/>
      <c r="F42" s="26" t="str">
        <f>IF(OR(A42="",C42="",C42&lt;=0),"",D42/C42)</f>
        <v/>
      </c>
    </row>
    <row r="43" ht="22" customHeight="1">
      <c r="A43" s="27" t="n"/>
      <c r="B43" s="27" t="n"/>
      <c r="C43" s="28" t="n"/>
      <c r="D43" s="29" t="n"/>
      <c r="E43" s="27" t="n"/>
      <c r="F43" s="30" t="str">
        <f>IF(OR(A43="",C43="",C43&lt;=0),"",D43/C43)</f>
        <v/>
      </c>
    </row>
    <row r="44" ht="22" customHeight="1">
      <c r="A44" s="23" t="n"/>
      <c r="B44" s="23" t="n"/>
      <c r="C44" s="24" t="n"/>
      <c r="D44" s="25" t="n"/>
      <c r="E44" s="23" t="n"/>
      <c r="F44" s="26" t="str">
        <f>IF(OR(A44="",C44="",C44&lt;=0),"",D44/C44)</f>
        <v/>
      </c>
    </row>
    <row r="45" ht="22" customHeight="1">
      <c r="A45" s="27" t="n"/>
      <c r="B45" s="27" t="n"/>
      <c r="C45" s="28" t="n"/>
      <c r="D45" s="29" t="n"/>
      <c r="E45" s="27" t="n"/>
      <c r="F45" s="30" t="str">
        <f>IF(OR(A45="",C45="",C45&lt;=0),"",D45/C45)</f>
        <v/>
      </c>
    </row>
    <row r="46" ht="22" customHeight="1">
      <c r="A46" s="23" t="n"/>
      <c r="B46" s="23" t="n"/>
      <c r="C46" s="24" t="n"/>
      <c r="D46" s="25" t="n"/>
      <c r="E46" s="23" t="n"/>
      <c r="F46" s="26" t="str">
        <f>IF(OR(A46="",C46="",C46&lt;=0),"",D46/C46)</f>
        <v/>
      </c>
    </row>
    <row r="47" ht="22" customHeight="1">
      <c r="A47" s="27" t="n"/>
      <c r="B47" s="27" t="n"/>
      <c r="C47" s="28" t="n"/>
      <c r="D47" s="29" t="n"/>
      <c r="E47" s="27" t="n"/>
      <c r="F47" s="30" t="str">
        <f>IF(OR(A47="",C47="",C47&lt;=0),"",D47/C47)</f>
        <v/>
      </c>
    </row>
    <row r="48" ht="22" customHeight="1">
      <c r="A48" s="23" t="n"/>
      <c r="B48" s="23" t="n"/>
      <c r="C48" s="24" t="n"/>
      <c r="D48" s="25" t="n"/>
      <c r="E48" s="23" t="n"/>
      <c r="F48" s="26" t="str">
        <f>IF(OR(A48="",C48="",C48&lt;=0),"",D48/C48)</f>
        <v/>
      </c>
    </row>
    <row r="49" ht="22" customHeight="1">
      <c r="A49" s="27" t="n"/>
      <c r="B49" s="27" t="n"/>
      <c r="C49" s="28" t="n"/>
      <c r="D49" s="29" t="n"/>
      <c r="E49" s="27" t="n"/>
      <c r="F49" s="30" t="str">
        <f>IF(OR(A49="",C49="",C49&lt;=0),"",D49/C49)</f>
        <v/>
      </c>
    </row>
    <row r="50" ht="22" customHeight="1">
      <c r="A50" s="23" t="n"/>
      <c r="B50" s="23" t="n"/>
      <c r="C50" s="24" t="n"/>
      <c r="D50" s="25" t="n"/>
      <c r="E50" s="23" t="n"/>
      <c r="F50" s="26" t="str">
        <f>IF(OR(A50="",C50="",C50&lt;=0),"",D50/C50)</f>
        <v/>
      </c>
    </row>
    <row r="51" ht="22" customHeight="1">
      <c r="A51" s="27" t="n"/>
      <c r="B51" s="27" t="n"/>
      <c r="C51" s="28" t="n"/>
      <c r="D51" s="29" t="n"/>
      <c r="E51" s="27" t="n"/>
      <c r="F51" s="30" t="str">
        <f>IF(OR(A51="",C51="",C51&lt;=0),"",D51/C51)</f>
        <v/>
      </c>
    </row>
    <row r="52" ht="22" customHeight="1">
      <c r="A52" s="23" t="n"/>
      <c r="B52" s="23" t="n"/>
      <c r="C52" s="24" t="n"/>
      <c r="D52" s="25" t="n"/>
      <c r="E52" s="23" t="n"/>
      <c r="F52" s="26" t="str">
        <f>IF(OR(A52="",C52="",C52&lt;=0),"",D52/C52)</f>
        <v/>
      </c>
    </row>
    <row r="53" ht="22" customHeight="1">
      <c r="A53" s="27" t="n"/>
      <c r="B53" s="27" t="n"/>
      <c r="C53" s="28" t="n"/>
      <c r="D53" s="29" t="n"/>
      <c r="E53" s="27" t="n"/>
      <c r="F53" s="30" t="str">
        <f>IF(OR(A53="",C53="",C53&lt;=0),"",D53/C53)</f>
        <v/>
      </c>
    </row>
    <row r="54" ht="22" customHeight="1">
      <c r="A54" s="23" t="n"/>
      <c r="B54" s="23" t="n"/>
      <c r="C54" s="24" t="n"/>
      <c r="D54" s="25" t="n"/>
      <c r="E54" s="23" t="n"/>
      <c r="F54" s="26" t="str">
        <f>IF(OR(A54="",C54="",C54&lt;=0),"",D54/C54)</f>
        <v/>
      </c>
    </row>
    <row r="55" ht="22" customHeight="1">
      <c r="A55" s="27" t="n"/>
      <c r="B55" s="27" t="n"/>
      <c r="C55" s="28" t="n"/>
      <c r="D55" s="29" t="n"/>
      <c r="E55" s="27" t="n"/>
      <c r="F55" s="30" t="str">
        <f>IF(OR(A55="",C55="",C55&lt;=0),"",D55/C55)</f>
        <v/>
      </c>
    </row>
    <row r="56" ht="22" customHeight="1">
      <c r="A56" s="23" t="n"/>
      <c r="B56" s="23" t="n"/>
      <c r="C56" s="24" t="n"/>
      <c r="D56" s="25" t="n"/>
      <c r="E56" s="23" t="n"/>
      <c r="F56" s="26" t="str">
        <f>IF(OR(A56="",C56="",C56&lt;=0),"",D56/C56)</f>
        <v/>
      </c>
    </row>
    <row r="57" ht="22" customHeight="1">
      <c r="A57" s="27" t="n"/>
      <c r="B57" s="27" t="n"/>
      <c r="C57" s="28" t="n"/>
      <c r="D57" s="29" t="n"/>
      <c r="E57" s="27" t="n"/>
      <c r="F57" s="30" t="str">
        <f>IF(OR(A57="",C57="",C57&lt;=0),"",D57/C57)</f>
        <v/>
      </c>
    </row>
    <row r="58" ht="22" customHeight="1">
      <c r="A58" s="23" t="n"/>
      <c r="B58" s="23" t="n"/>
      <c r="C58" s="24" t="n"/>
      <c r="D58" s="25" t="n"/>
      <c r="E58" s="23" t="n"/>
      <c r="F58" s="26" t="str">
        <f>IF(OR(A58="",C58="",C58&lt;=0),"",D58/C58)</f>
        <v/>
      </c>
    </row>
    <row r="59" ht="22" customHeight="1">
      <c r="A59" s="27" t="n"/>
      <c r="B59" s="27" t="n"/>
      <c r="C59" s="28" t="n"/>
      <c r="D59" s="29" t="n"/>
      <c r="E59" s="27" t="n"/>
      <c r="F59" s="30" t="str">
        <f>IF(OR(A59="",C59="",C59&lt;=0),"",D59/C59)</f>
        <v/>
      </c>
    </row>
    <row r="60" ht="22" customHeight="1">
      <c r="A60" s="23" t="n"/>
      <c r="B60" s="23" t="n"/>
      <c r="C60" s="24" t="n"/>
      <c r="D60" s="25" t="n"/>
      <c r="E60" s="23" t="n"/>
      <c r="F60" s="26" t="str">
        <f>IF(OR(A60="",C60="",C60&lt;=0),"",D60/C60)</f>
        <v/>
      </c>
    </row>
    <row r="61" ht="22" customHeight="1">
      <c r="A61" s="27" t="n"/>
      <c r="B61" s="27" t="n"/>
      <c r="C61" s="28" t="n"/>
      <c r="D61" s="29" t="n"/>
      <c r="E61" s="27" t="n"/>
      <c r="F61" s="30" t="str">
        <f>IF(OR(A61="",C61="",C61&lt;=0),"",D61/C61)</f>
        <v/>
      </c>
    </row>
    <row r="62" ht="22" customHeight="1">
      <c r="A62" s="23" t="n"/>
      <c r="B62" s="23" t="n"/>
      <c r="C62" s="24" t="n"/>
      <c r="D62" s="25" t="n"/>
      <c r="E62" s="23" t="n"/>
      <c r="F62" s="26" t="str">
        <f>IF(OR(A62="",C62="",C62&lt;=0),"",D62/C62)</f>
        <v/>
      </c>
    </row>
    <row r="63" ht="22" customHeight="1">
      <c r="A63" s="27" t="n"/>
      <c r="B63" s="27" t="n"/>
      <c r="C63" s="28" t="n"/>
      <c r="D63" s="29" t="n"/>
      <c r="E63" s="27" t="n"/>
      <c r="F63" s="30" t="str">
        <f>IF(OR(A63="",C63="",C63&lt;=0),"",D63/C63)</f>
        <v/>
      </c>
    </row>
    <row r="64" ht="22" customHeight="1">
      <c r="A64" s="23" t="n"/>
      <c r="B64" s="23" t="n"/>
      <c r="C64" s="24" t="n"/>
      <c r="D64" s="25" t="n"/>
      <c r="E64" s="23" t="n"/>
      <c r="F64" s="26" t="str">
        <f>IF(OR(A64="",C64="",C64&lt;=0),"",D64/C64)</f>
        <v/>
      </c>
    </row>
    <row r="65" ht="22" customHeight="1">
      <c r="A65" s="27" t="n"/>
      <c r="B65" s="27" t="n"/>
      <c r="C65" s="28" t="n"/>
      <c r="D65" s="29" t="n"/>
      <c r="E65" s="27" t="n"/>
      <c r="F65" s="30" t="str">
        <f>IF(OR(A65="",C65="",C65&lt;=0),"",D65/C65)</f>
        <v/>
      </c>
    </row>
    <row r="66" ht="22" customHeight="1">
      <c r="A66" s="23" t="n"/>
      <c r="B66" s="23" t="n"/>
      <c r="C66" s="24" t="n"/>
      <c r="D66" s="25" t="n"/>
      <c r="E66" s="23" t="n"/>
      <c r="F66" s="26" t="str">
        <f>IF(OR(A66="",C66="",C66&lt;=0),"",D66/C66)</f>
        <v/>
      </c>
    </row>
    <row r="67" ht="22" customHeight="1">
      <c r="A67" s="27" t="n"/>
      <c r="B67" s="27" t="n"/>
      <c r="C67" s="28" t="n"/>
      <c r="D67" s="29" t="n"/>
      <c r="E67" s="27" t="n"/>
      <c r="F67" s="30" t="str">
        <f>IF(OR(A67="",C67="",C67&lt;=0),"",D67/C67)</f>
        <v/>
      </c>
    </row>
    <row r="68" ht="22" customHeight="1">
      <c r="A68" s="23" t="n"/>
      <c r="B68" s="23" t="n"/>
      <c r="C68" s="24" t="n"/>
      <c r="D68" s="25" t="n"/>
      <c r="E68" s="23" t="n"/>
      <c r="F68" s="26" t="str">
        <f>IF(OR(A68="",C68="",C68&lt;=0),"",D68/C68)</f>
        <v/>
      </c>
    </row>
    <row r="69" ht="22" customHeight="1">
      <c r="A69" s="27" t="n"/>
      <c r="B69" s="27" t="n"/>
      <c r="C69" s="28" t="n"/>
      <c r="D69" s="29" t="n"/>
      <c r="E69" s="27" t="n"/>
      <c r="F69" s="30" t="str">
        <f>IF(OR(A69="",C69="",C69&lt;=0),"",D69/C69)</f>
        <v/>
      </c>
    </row>
    <row r="70" ht="22" customHeight="1">
      <c r="A70" s="23" t="n"/>
      <c r="B70" s="23" t="n"/>
      <c r="C70" s="24" t="n"/>
      <c r="D70" s="25" t="n"/>
      <c r="E70" s="23" t="n"/>
      <c r="F70" s="26" t="str">
        <f>IF(OR(A70="",C70="",C70&lt;=0),"",D70/C70)</f>
        <v/>
      </c>
    </row>
    <row r="71" ht="22" customHeight="1">
      <c r="A71" s="27" t="n"/>
      <c r="B71" s="27" t="n"/>
      <c r="C71" s="28" t="n"/>
      <c r="D71" s="29" t="n"/>
      <c r="E71" s="27" t="n"/>
      <c r="F71" s="30" t="str">
        <f>IF(OR(A71="",C71="",C71&lt;=0),"",D71/C71)</f>
        <v/>
      </c>
    </row>
    <row r="72" ht="22" customHeight="1">
      <c r="A72" s="23" t="n"/>
      <c r="B72" s="23" t="n"/>
      <c r="C72" s="24" t="n"/>
      <c r="D72" s="25" t="n"/>
      <c r="E72" s="23" t="n"/>
      <c r="F72" s="26" t="str">
        <f>IF(OR(A72="",C72="",C72&lt;=0),"",D72/C72)</f>
        <v/>
      </c>
    </row>
    <row r="73" ht="22" customHeight="1">
      <c r="A73" s="27" t="n"/>
      <c r="B73" s="27" t="n"/>
      <c r="C73" s="28" t="n"/>
      <c r="D73" s="29" t="n"/>
      <c r="E73" s="27" t="n"/>
      <c r="F73" s="30" t="str">
        <f>IF(OR(A73="",C73="",C73&lt;=0),"",D73/C73)</f>
        <v/>
      </c>
    </row>
    <row r="74" ht="22" customHeight="1">
      <c r="A74" s="23" t="n"/>
      <c r="B74" s="23" t="n"/>
      <c r="C74" s="24" t="n"/>
      <c r="D74" s="25" t="n"/>
      <c r="E74" s="23" t="n"/>
      <c r="F74" s="26" t="str">
        <f>IF(OR(A74="",C74="",C74&lt;=0),"",D74/C74)</f>
        <v/>
      </c>
    </row>
    <row r="75" ht="22" customHeight="1">
      <c r="A75" s="27" t="n"/>
      <c r="B75" s="27" t="n"/>
      <c r="C75" s="28" t="n"/>
      <c r="D75" s="29" t="n"/>
      <c r="E75" s="27" t="n"/>
      <c r="F75" s="30" t="str">
        <f>IF(OR(A75="",C75="",C75&lt;=0),"",D75/C75)</f>
        <v/>
      </c>
    </row>
    <row r="76" ht="22" customHeight="1">
      <c r="A76" s="23" t="n"/>
      <c r="B76" s="23" t="n"/>
      <c r="C76" s="24" t="n"/>
      <c r="D76" s="25" t="n"/>
      <c r="E76" s="23" t="n"/>
      <c r="F76" s="26" t="str">
        <f>IF(OR(A76="",C76="",C76&lt;=0),"",D76/C76)</f>
        <v/>
      </c>
    </row>
    <row r="77" ht="22" customHeight="1">
      <c r="A77" s="27" t="n"/>
      <c r="B77" s="27" t="n"/>
      <c r="C77" s="28" t="n"/>
      <c r="D77" s="29" t="n"/>
      <c r="E77" s="27" t="n"/>
      <c r="F77" s="30" t="str">
        <f>IF(OR(A77="",C77="",C77&lt;=0),"",D77/C77)</f>
        <v/>
      </c>
    </row>
    <row r="78" ht="22" customHeight="1">
      <c r="A78" s="23" t="n"/>
      <c r="B78" s="23" t="n"/>
      <c r="C78" s="24" t="n"/>
      <c r="D78" s="25" t="n"/>
      <c r="E78" s="23" t="n"/>
      <c r="F78" s="26" t="str">
        <f>IF(OR(A78="",C78="",C78&lt;=0),"",D78/C78)</f>
        <v/>
      </c>
    </row>
    <row r="79" ht="22" customHeight="1">
      <c r="A79" s="27" t="n"/>
      <c r="B79" s="27" t="n"/>
      <c r="C79" s="28" t="n"/>
      <c r="D79" s="29" t="n"/>
      <c r="E79" s="27" t="n"/>
      <c r="F79" s="30" t="str">
        <f>IF(OR(A79="",C79="",C79&lt;=0),"",D79/C79)</f>
        <v/>
      </c>
    </row>
    <row r="80" ht="22" customHeight="1">
      <c r="A80" s="23" t="n"/>
      <c r="B80" s="23" t="n"/>
      <c r="C80" s="24" t="n"/>
      <c r="D80" s="25" t="n"/>
      <c r="E80" s="23" t="n"/>
      <c r="F80" s="26" t="str">
        <f>IF(OR(A80="",C80="",C80&lt;=0),"",D80/C80)</f>
        <v/>
      </c>
    </row>
    <row r="81" ht="22" customHeight="1">
      <c r="A81" s="27" t="n"/>
      <c r="B81" s="27" t="n"/>
      <c r="C81" s="28" t="n"/>
      <c r="D81" s="29" t="n"/>
      <c r="E81" s="27" t="n"/>
      <c r="F81" s="30" t="str">
        <f>IF(OR(A81="",C81="",C81&lt;=0),"",D81/C81)</f>
        <v/>
      </c>
    </row>
    <row r="82" ht="22" customHeight="1">
      <c r="A82" s="23" t="n"/>
      <c r="B82" s="23" t="n"/>
      <c r="C82" s="24" t="n"/>
      <c r="D82" s="25" t="n"/>
      <c r="E82" s="23" t="n"/>
      <c r="F82" s="26" t="str">
        <f>IF(OR(A82="",C82="",C82&lt;=0),"",D82/C82)</f>
        <v/>
      </c>
    </row>
    <row r="83" ht="22" customHeight="1">
      <c r="A83" s="27" t="n"/>
      <c r="B83" s="27" t="n"/>
      <c r="C83" s="28" t="n"/>
      <c r="D83" s="29" t="n"/>
      <c r="E83" s="27" t="n"/>
      <c r="F83" s="30" t="str">
        <f>IF(OR(A83="",C83="",C83&lt;=0),"",D83/C83)</f>
        <v/>
      </c>
    </row>
    <row r="84" ht="22" customHeight="1">
      <c r="A84" s="23" t="n"/>
      <c r="B84" s="23" t="n"/>
      <c r="C84" s="24" t="n"/>
      <c r="D84" s="25" t="n"/>
      <c r="E84" s="23" t="n"/>
      <c r="F84" s="26" t="str">
        <f>IF(OR(A84="",C84="",C84&lt;=0),"",D84/C84)</f>
        <v/>
      </c>
    </row>
    <row r="85" ht="22" customHeight="1">
      <c r="A85" s="27" t="n"/>
      <c r="B85" s="27" t="n"/>
      <c r="C85" s="28" t="n"/>
      <c r="D85" s="29" t="n"/>
      <c r="E85" s="27" t="n"/>
      <c r="F85" s="30" t="str">
        <f>IF(OR(A85="",C85="",C85&lt;=0),"",D85/C85)</f>
        <v/>
      </c>
    </row>
    <row r="86" ht="22" customHeight="1">
      <c r="A86" s="23" t="n"/>
      <c r="B86" s="23" t="n"/>
      <c r="C86" s="24" t="n"/>
      <c r="D86" s="25" t="n"/>
      <c r="E86" s="23" t="n"/>
      <c r="F86" s="26" t="str">
        <f>IF(OR(A86="",C86="",C86&lt;=0),"",D86/C86)</f>
        <v/>
      </c>
    </row>
    <row r="87" ht="22" customHeight="1">
      <c r="A87" s="27" t="n"/>
      <c r="B87" s="27" t="n"/>
      <c r="C87" s="28" t="n"/>
      <c r="D87" s="29" t="n"/>
      <c r="E87" s="27" t="n"/>
      <c r="F87" s="30" t="str">
        <f>IF(OR(A87="",C87="",C87&lt;=0),"",D87/C87)</f>
        <v/>
      </c>
    </row>
  </sheetData>
  <autoFilter ref="A7:F87"/>
  <mergeCells count="4">
    <mergeCell ref="A3:F3"/>
    <mergeCell ref="A6:F6"/>
    <mergeCell ref="A5:F5"/>
    <mergeCell ref="A1:F2"/>
  </mergeCell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E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23" customWidth="1" min="3" max="3"/>
    <col width="25" customWidth="1" min="4" max="4"/>
    <col width="24" customWidth="1" min="5" max="5"/>
  </cols>
  <sheetData>
    <row r="1" ht="28" customHeight="1">
      <c r="A1" s="1" t="inlineStr">
        <is>
          <t>Ficha técnica por produto</t>
        </is>
      </c>
      <c r="B1" s="2" t="n"/>
      <c r="C1" s="2" t="n"/>
      <c r="D1" s="2" t="n"/>
      <c r="E1" s="2" t="n"/>
    </row>
    <row r="2" ht="16" customHeight="1">
      <c r="A2" s="2" t="n"/>
      <c r="B2" s="2" t="n"/>
      <c r="C2" s="2" t="n"/>
      <c r="D2" s="2" t="n"/>
      <c r="E2" s="2" t="n"/>
    </row>
    <row r="3" ht="31" customHeight="1">
      <c r="A3" s="3" t="inlineStr">
        <is>
          <t>Cada linha representa um insumo de uma unidade vendida. Mesmas unidades da aba INSUMOS.</t>
        </is>
      </c>
      <c r="B3" s="4" t="n"/>
      <c r="C3" s="4" t="n"/>
      <c r="D3" s="4" t="n"/>
      <c r="E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1" t="inlineStr">
        <is>
          <t>COMO USAR: campos azuis = você preenche  •  resultados automáticos = fórmulas  •  valores dos exemplos são fictícios</t>
        </is>
      </c>
    </row>
    <row r="7" ht="37" customHeight="1">
      <c r="A7" s="22" t="inlineStr">
        <is>
          <t>Produto</t>
        </is>
      </c>
      <c r="B7" s="22" t="inlineStr">
        <is>
          <t>Insumo</t>
        </is>
      </c>
      <c r="C7" s="22" t="inlineStr">
        <is>
          <t>Qtd por unidade</t>
        </is>
      </c>
      <c r="D7" s="22" t="inlineStr">
        <is>
          <t>Custo unitário (R$)</t>
        </is>
      </c>
      <c r="E7" s="22" t="inlineStr">
        <is>
          <t>Custo utilizado (R$)</t>
        </is>
      </c>
    </row>
    <row r="8" ht="22" customHeight="1">
      <c r="A8" s="23" t="inlineStr">
        <is>
          <t>Smash da casa</t>
        </is>
      </c>
      <c r="B8" s="23" t="inlineStr">
        <is>
          <t>Pão brioche</t>
        </is>
      </c>
      <c r="C8" s="24" t="n">
        <v>1</v>
      </c>
      <c r="D8" s="31" t="n">
        <f>IF(OR(A8="",B8=""),"",IFERROR(VLOOKUP(B8,INSUMOS!$A$8:$F$87,6,FALSE),""))</f>
        <v>2.2</v>
      </c>
      <c r="E8" s="32" t="n">
        <f>IF(OR(A8="",D8="",C8=""),"",C8*D8)</f>
        <v>2.2</v>
      </c>
    </row>
    <row r="9" ht="22" customHeight="1">
      <c r="A9" s="27" t="inlineStr">
        <is>
          <t>Smash da casa</t>
        </is>
      </c>
      <c r="B9" s="27" t="inlineStr">
        <is>
          <t>Carne moída</t>
        </is>
      </c>
      <c r="C9" s="28" t="n">
        <v>150</v>
      </c>
      <c r="D9" s="33" t="n">
        <f>IF(OR(A9="",B9=""),"",IFERROR(VLOOKUP(B9,INSUMOS!$A$8:$F$87,6,FALSE),""))</f>
        <v>0.034</v>
      </c>
      <c r="E9" s="34" t="n">
        <f>IF(OR(A9="",D9="",C9=""),"",C9*D9)</f>
        <v>5.1000000000000005</v>
      </c>
    </row>
    <row r="10" ht="22" customHeight="1">
      <c r="A10" s="23" t="inlineStr">
        <is>
          <t>Smash da casa</t>
        </is>
      </c>
      <c r="B10" s="23" t="inlineStr">
        <is>
          <t>Queijo</t>
        </is>
      </c>
      <c r="C10" s="24" t="n">
        <v>45</v>
      </c>
      <c r="D10" s="31" t="n">
        <f>IF(OR(A10="",B10=""),"",IFERROR(VLOOKUP(B10,INSUMOS!$A$8:$F$87,6,FALSE),""))</f>
        <v>0.042</v>
      </c>
      <c r="E10" s="32" t="n">
        <f>IF(OR(A10="",D10="",C10=""),"",C10*D10)</f>
        <v>1.8900000000000001</v>
      </c>
    </row>
    <row r="11" ht="22" customHeight="1">
      <c r="A11" s="27" t="inlineStr">
        <is>
          <t>Smash da casa</t>
        </is>
      </c>
      <c r="B11" s="27" t="inlineStr">
        <is>
          <t>Molho</t>
        </is>
      </c>
      <c r="C11" s="28" t="n">
        <v>20</v>
      </c>
      <c r="D11" s="33" t="n">
        <f>IF(OR(A11="",B11=""),"",IFERROR(VLOOKUP(B11,INSUMOS!$A$8:$F$87,6,FALSE),""))</f>
        <v>0.018</v>
      </c>
      <c r="E11" s="34" t="n">
        <f>IF(OR(A11="",D11="",C11=""),"",C11*D11)</f>
        <v>0.36</v>
      </c>
    </row>
    <row r="12" ht="22" customHeight="1">
      <c r="A12" s="23" t="inlineStr">
        <is>
          <t>Batata frita</t>
        </is>
      </c>
      <c r="B12" s="23" t="inlineStr">
        <is>
          <t>Batata congelada</t>
        </is>
      </c>
      <c r="C12" s="24" t="n">
        <v>220</v>
      </c>
      <c r="D12" s="31" t="n">
        <f>IF(OR(A12="",B12=""),"",IFERROR(VLOOKUP(B12,INSUMOS!$A$8:$F$87,6,FALSE),""))</f>
        <v>0.015</v>
      </c>
      <c r="E12" s="32" t="n">
        <f>IF(OR(A12="",D12="",C12=""),"",C12*D12)</f>
        <v>3.3</v>
      </c>
    </row>
    <row r="13" ht="22" customHeight="1">
      <c r="A13" s="27" t="n"/>
      <c r="B13" s="27" t="n"/>
      <c r="C13" s="28" t="n"/>
      <c r="D13" s="33" t="str">
        <f>IF(OR(A13="",B13=""),"",IFERROR(VLOOKUP(B13,INSUMOS!$A$8:$F$87,6,FALSE),""))</f>
        <v/>
      </c>
      <c r="E13" s="34" t="str">
        <f>IF(OR(A13="",D13="",C13=""),"",C13*D13)</f>
        <v/>
      </c>
    </row>
    <row r="14" ht="22" customHeight="1">
      <c r="A14" s="23" t="n"/>
      <c r="B14" s="23" t="n"/>
      <c r="C14" s="24" t="n"/>
      <c r="D14" s="31" t="str">
        <f>IF(OR(A14="",B14=""),"",IFERROR(VLOOKUP(B14,INSUMOS!$A$8:$F$87,6,FALSE),""))</f>
        <v/>
      </c>
      <c r="E14" s="32" t="str">
        <f>IF(OR(A14="",D14="",C14=""),"",C14*D14)</f>
        <v/>
      </c>
    </row>
    <row r="15" ht="22" customHeight="1">
      <c r="A15" s="27" t="n"/>
      <c r="B15" s="27" t="n"/>
      <c r="C15" s="28" t="n"/>
      <c r="D15" s="33" t="str">
        <f>IF(OR(A15="",B15=""),"",IFERROR(VLOOKUP(B15,INSUMOS!$A$8:$F$87,6,FALSE),""))</f>
        <v/>
      </c>
      <c r="E15" s="34" t="str">
        <f>IF(OR(A15="",D15="",C15=""),"",C15*D15)</f>
        <v/>
      </c>
    </row>
    <row r="16" ht="22" customHeight="1">
      <c r="A16" s="23" t="n"/>
      <c r="B16" s="23" t="n"/>
      <c r="C16" s="24" t="n"/>
      <c r="D16" s="31" t="str">
        <f>IF(OR(A16="",B16=""),"",IFERROR(VLOOKUP(B16,INSUMOS!$A$8:$F$87,6,FALSE),""))</f>
        <v/>
      </c>
      <c r="E16" s="32" t="str">
        <f>IF(OR(A16="",D16="",C16=""),"",C16*D16)</f>
        <v/>
      </c>
    </row>
    <row r="17" ht="22" customHeight="1">
      <c r="A17" s="27" t="n"/>
      <c r="B17" s="27" t="n"/>
      <c r="C17" s="28" t="n"/>
      <c r="D17" s="33" t="str">
        <f>IF(OR(A17="",B17=""),"",IFERROR(VLOOKUP(B17,INSUMOS!$A$8:$F$87,6,FALSE),""))</f>
        <v/>
      </c>
      <c r="E17" s="34" t="str">
        <f>IF(OR(A17="",D17="",C17=""),"",C17*D17)</f>
        <v/>
      </c>
    </row>
    <row r="18" ht="22" customHeight="1">
      <c r="A18" s="23" t="n"/>
      <c r="B18" s="23" t="n"/>
      <c r="C18" s="24" t="n"/>
      <c r="D18" s="31" t="str">
        <f>IF(OR(A18="",B18=""),"",IFERROR(VLOOKUP(B18,INSUMOS!$A$8:$F$87,6,FALSE),""))</f>
        <v/>
      </c>
      <c r="E18" s="32" t="str">
        <f>IF(OR(A18="",D18="",C18=""),"",C18*D18)</f>
        <v/>
      </c>
    </row>
    <row r="19" ht="22" customHeight="1">
      <c r="A19" s="27" t="n"/>
      <c r="B19" s="27" t="n"/>
      <c r="C19" s="28" t="n"/>
      <c r="D19" s="33" t="str">
        <f>IF(OR(A19="",B19=""),"",IFERROR(VLOOKUP(B19,INSUMOS!$A$8:$F$87,6,FALSE),""))</f>
        <v/>
      </c>
      <c r="E19" s="34" t="str">
        <f>IF(OR(A19="",D19="",C19=""),"",C19*D19)</f>
        <v/>
      </c>
    </row>
    <row r="20" ht="22" customHeight="1">
      <c r="A20" s="23" t="n"/>
      <c r="B20" s="23" t="n"/>
      <c r="C20" s="24" t="n"/>
      <c r="D20" s="31" t="str">
        <f>IF(OR(A20="",B20=""),"",IFERROR(VLOOKUP(B20,INSUMOS!$A$8:$F$87,6,FALSE),""))</f>
        <v/>
      </c>
      <c r="E20" s="32" t="str">
        <f>IF(OR(A20="",D20="",C20=""),"",C20*D20)</f>
        <v/>
      </c>
    </row>
    <row r="21" ht="22" customHeight="1">
      <c r="A21" s="27" t="n"/>
      <c r="B21" s="27" t="n"/>
      <c r="C21" s="28" t="n"/>
      <c r="D21" s="33" t="str">
        <f>IF(OR(A21="",B21=""),"",IFERROR(VLOOKUP(B21,INSUMOS!$A$8:$F$87,6,FALSE),""))</f>
        <v/>
      </c>
      <c r="E21" s="34" t="str">
        <f>IF(OR(A21="",D21="",C21=""),"",C21*D21)</f>
        <v/>
      </c>
    </row>
    <row r="22" ht="22" customHeight="1">
      <c r="A22" s="23" t="n"/>
      <c r="B22" s="23" t="n"/>
      <c r="C22" s="24" t="n"/>
      <c r="D22" s="31" t="str">
        <f>IF(OR(A22="",B22=""),"",IFERROR(VLOOKUP(B22,INSUMOS!$A$8:$F$87,6,FALSE),""))</f>
        <v/>
      </c>
      <c r="E22" s="32" t="str">
        <f>IF(OR(A22="",D22="",C22=""),"",C22*D22)</f>
        <v/>
      </c>
    </row>
    <row r="23" ht="22" customHeight="1">
      <c r="A23" s="27" t="n"/>
      <c r="B23" s="27" t="n"/>
      <c r="C23" s="28" t="n"/>
      <c r="D23" s="33" t="str">
        <f>IF(OR(A23="",B23=""),"",IFERROR(VLOOKUP(B23,INSUMOS!$A$8:$F$87,6,FALSE),""))</f>
        <v/>
      </c>
      <c r="E23" s="34" t="str">
        <f>IF(OR(A23="",D23="",C23=""),"",C23*D23)</f>
        <v/>
      </c>
    </row>
    <row r="24" ht="22" customHeight="1">
      <c r="A24" s="23" t="n"/>
      <c r="B24" s="23" t="n"/>
      <c r="C24" s="24" t="n"/>
      <c r="D24" s="31" t="str">
        <f>IF(OR(A24="",B24=""),"",IFERROR(VLOOKUP(B24,INSUMOS!$A$8:$F$87,6,FALSE),""))</f>
        <v/>
      </c>
      <c r="E24" s="32" t="str">
        <f>IF(OR(A24="",D24="",C24=""),"",C24*D24)</f>
        <v/>
      </c>
    </row>
    <row r="25" ht="22" customHeight="1">
      <c r="A25" s="27" t="n"/>
      <c r="B25" s="27" t="n"/>
      <c r="C25" s="28" t="n"/>
      <c r="D25" s="33" t="str">
        <f>IF(OR(A25="",B25=""),"",IFERROR(VLOOKUP(B25,INSUMOS!$A$8:$F$87,6,FALSE),""))</f>
        <v/>
      </c>
      <c r="E25" s="34" t="str">
        <f>IF(OR(A25="",D25="",C25=""),"",C25*D25)</f>
        <v/>
      </c>
    </row>
    <row r="26" ht="22" customHeight="1">
      <c r="A26" s="23" t="n"/>
      <c r="B26" s="23" t="n"/>
      <c r="C26" s="24" t="n"/>
      <c r="D26" s="31" t="str">
        <f>IF(OR(A26="",B26=""),"",IFERROR(VLOOKUP(B26,INSUMOS!$A$8:$F$87,6,FALSE),""))</f>
        <v/>
      </c>
      <c r="E26" s="32" t="str">
        <f>IF(OR(A26="",D26="",C26=""),"",C26*D26)</f>
        <v/>
      </c>
    </row>
    <row r="27" ht="22" customHeight="1">
      <c r="A27" s="27" t="n"/>
      <c r="B27" s="27" t="n"/>
      <c r="C27" s="28" t="n"/>
      <c r="D27" s="33" t="str">
        <f>IF(OR(A27="",B27=""),"",IFERROR(VLOOKUP(B27,INSUMOS!$A$8:$F$87,6,FALSE),""))</f>
        <v/>
      </c>
      <c r="E27" s="34" t="str">
        <f>IF(OR(A27="",D27="",C27=""),"",C27*D27)</f>
        <v/>
      </c>
    </row>
    <row r="28" ht="22" customHeight="1">
      <c r="A28" s="23" t="n"/>
      <c r="B28" s="23" t="n"/>
      <c r="C28" s="24" t="n"/>
      <c r="D28" s="31" t="str">
        <f>IF(OR(A28="",B28=""),"",IFERROR(VLOOKUP(B28,INSUMOS!$A$8:$F$87,6,FALSE),""))</f>
        <v/>
      </c>
      <c r="E28" s="32" t="str">
        <f>IF(OR(A28="",D28="",C28=""),"",C28*D28)</f>
        <v/>
      </c>
    </row>
    <row r="29" ht="22" customHeight="1">
      <c r="A29" s="27" t="n"/>
      <c r="B29" s="27" t="n"/>
      <c r="C29" s="28" t="n"/>
      <c r="D29" s="33" t="str">
        <f>IF(OR(A29="",B29=""),"",IFERROR(VLOOKUP(B29,INSUMOS!$A$8:$F$87,6,FALSE),""))</f>
        <v/>
      </c>
      <c r="E29" s="34" t="str">
        <f>IF(OR(A29="",D29="",C29=""),"",C29*D29)</f>
        <v/>
      </c>
    </row>
    <row r="30" ht="22" customHeight="1">
      <c r="A30" s="23" t="n"/>
      <c r="B30" s="23" t="n"/>
      <c r="C30" s="24" t="n"/>
      <c r="D30" s="31" t="str">
        <f>IF(OR(A30="",B30=""),"",IFERROR(VLOOKUP(B30,INSUMOS!$A$8:$F$87,6,FALSE),""))</f>
        <v/>
      </c>
      <c r="E30" s="32" t="str">
        <f>IF(OR(A30="",D30="",C30=""),"",C30*D30)</f>
        <v/>
      </c>
    </row>
    <row r="31" ht="22" customHeight="1">
      <c r="A31" s="27" t="n"/>
      <c r="B31" s="27" t="n"/>
      <c r="C31" s="28" t="n"/>
      <c r="D31" s="33" t="str">
        <f>IF(OR(A31="",B31=""),"",IFERROR(VLOOKUP(B31,INSUMOS!$A$8:$F$87,6,FALSE),""))</f>
        <v/>
      </c>
      <c r="E31" s="34" t="str">
        <f>IF(OR(A31="",D31="",C31=""),"",C31*D31)</f>
        <v/>
      </c>
    </row>
    <row r="32" ht="22" customHeight="1">
      <c r="A32" s="23" t="n"/>
      <c r="B32" s="23" t="n"/>
      <c r="C32" s="24" t="n"/>
      <c r="D32" s="31" t="str">
        <f>IF(OR(A32="",B32=""),"",IFERROR(VLOOKUP(B32,INSUMOS!$A$8:$F$87,6,FALSE),""))</f>
        <v/>
      </c>
      <c r="E32" s="32" t="str">
        <f>IF(OR(A32="",D32="",C32=""),"",C32*D32)</f>
        <v/>
      </c>
    </row>
    <row r="33" ht="22" customHeight="1">
      <c r="A33" s="27" t="n"/>
      <c r="B33" s="27" t="n"/>
      <c r="C33" s="28" t="n"/>
      <c r="D33" s="33" t="str">
        <f>IF(OR(A33="",B33=""),"",IFERROR(VLOOKUP(B33,INSUMOS!$A$8:$F$87,6,FALSE),""))</f>
        <v/>
      </c>
      <c r="E33" s="34" t="str">
        <f>IF(OR(A33="",D33="",C33=""),"",C33*D33)</f>
        <v/>
      </c>
    </row>
    <row r="34" ht="22" customHeight="1">
      <c r="A34" s="23" t="n"/>
      <c r="B34" s="23" t="n"/>
      <c r="C34" s="24" t="n"/>
      <c r="D34" s="31" t="str">
        <f>IF(OR(A34="",B34=""),"",IFERROR(VLOOKUP(B34,INSUMOS!$A$8:$F$87,6,FALSE),""))</f>
        <v/>
      </c>
      <c r="E34" s="32" t="str">
        <f>IF(OR(A34="",D34="",C34=""),"",C34*D34)</f>
        <v/>
      </c>
    </row>
    <row r="35" ht="22" customHeight="1">
      <c r="A35" s="27" t="n"/>
      <c r="B35" s="27" t="n"/>
      <c r="C35" s="28" t="n"/>
      <c r="D35" s="33" t="str">
        <f>IF(OR(A35="",B35=""),"",IFERROR(VLOOKUP(B35,INSUMOS!$A$8:$F$87,6,FALSE),""))</f>
        <v/>
      </c>
      <c r="E35" s="34" t="str">
        <f>IF(OR(A35="",D35="",C35=""),"",C35*D35)</f>
        <v/>
      </c>
    </row>
    <row r="36" ht="22" customHeight="1">
      <c r="A36" s="23" t="n"/>
      <c r="B36" s="23" t="n"/>
      <c r="C36" s="24" t="n"/>
      <c r="D36" s="31" t="str">
        <f>IF(OR(A36="",B36=""),"",IFERROR(VLOOKUP(B36,INSUMOS!$A$8:$F$87,6,FALSE),""))</f>
        <v/>
      </c>
      <c r="E36" s="32" t="str">
        <f>IF(OR(A36="",D36="",C36=""),"",C36*D36)</f>
        <v/>
      </c>
    </row>
    <row r="37" ht="22" customHeight="1">
      <c r="A37" s="27" t="n"/>
      <c r="B37" s="27" t="n"/>
      <c r="C37" s="28" t="n"/>
      <c r="D37" s="33" t="str">
        <f>IF(OR(A37="",B37=""),"",IFERROR(VLOOKUP(B37,INSUMOS!$A$8:$F$87,6,FALSE),""))</f>
        <v/>
      </c>
      <c r="E37" s="34" t="str">
        <f>IF(OR(A37="",D37="",C37=""),"",C37*D37)</f>
        <v/>
      </c>
    </row>
    <row r="38" ht="22" customHeight="1">
      <c r="A38" s="23" t="n"/>
      <c r="B38" s="23" t="n"/>
      <c r="C38" s="24" t="n"/>
      <c r="D38" s="31" t="str">
        <f>IF(OR(A38="",B38=""),"",IFERROR(VLOOKUP(B38,INSUMOS!$A$8:$F$87,6,FALSE),""))</f>
        <v/>
      </c>
      <c r="E38" s="32" t="str">
        <f>IF(OR(A38="",D38="",C38=""),"",C38*D38)</f>
        <v/>
      </c>
    </row>
    <row r="39" ht="22" customHeight="1">
      <c r="A39" s="27" t="n"/>
      <c r="B39" s="27" t="n"/>
      <c r="C39" s="28" t="n"/>
      <c r="D39" s="33" t="str">
        <f>IF(OR(A39="",B39=""),"",IFERROR(VLOOKUP(B39,INSUMOS!$A$8:$F$87,6,FALSE),""))</f>
        <v/>
      </c>
      <c r="E39" s="34" t="str">
        <f>IF(OR(A39="",D39="",C39=""),"",C39*D39)</f>
        <v/>
      </c>
    </row>
    <row r="40" ht="22" customHeight="1">
      <c r="A40" s="23" t="n"/>
      <c r="B40" s="23" t="n"/>
      <c r="C40" s="24" t="n"/>
      <c r="D40" s="31" t="str">
        <f>IF(OR(A40="",B40=""),"",IFERROR(VLOOKUP(B40,INSUMOS!$A$8:$F$87,6,FALSE),""))</f>
        <v/>
      </c>
      <c r="E40" s="32" t="str">
        <f>IF(OR(A40="",D40="",C40=""),"",C40*D40)</f>
        <v/>
      </c>
    </row>
    <row r="41" ht="22" customHeight="1">
      <c r="A41" s="27" t="n"/>
      <c r="B41" s="27" t="n"/>
      <c r="C41" s="28" t="n"/>
      <c r="D41" s="33" t="str">
        <f>IF(OR(A41="",B41=""),"",IFERROR(VLOOKUP(B41,INSUMOS!$A$8:$F$87,6,FALSE),""))</f>
        <v/>
      </c>
      <c r="E41" s="34" t="str">
        <f>IF(OR(A41="",D41="",C41=""),"",C41*D41)</f>
        <v/>
      </c>
    </row>
    <row r="42" ht="22" customHeight="1">
      <c r="A42" s="23" t="n"/>
      <c r="B42" s="23" t="n"/>
      <c r="C42" s="24" t="n"/>
      <c r="D42" s="31" t="str">
        <f>IF(OR(A42="",B42=""),"",IFERROR(VLOOKUP(B42,INSUMOS!$A$8:$F$87,6,FALSE),""))</f>
        <v/>
      </c>
      <c r="E42" s="32" t="str">
        <f>IF(OR(A42="",D42="",C42=""),"",C42*D42)</f>
        <v/>
      </c>
    </row>
    <row r="43" ht="22" customHeight="1">
      <c r="A43" s="27" t="n"/>
      <c r="B43" s="27" t="n"/>
      <c r="C43" s="28" t="n"/>
      <c r="D43" s="33" t="str">
        <f>IF(OR(A43="",B43=""),"",IFERROR(VLOOKUP(B43,INSUMOS!$A$8:$F$87,6,FALSE),""))</f>
        <v/>
      </c>
      <c r="E43" s="34" t="str">
        <f>IF(OR(A43="",D43="",C43=""),"",C43*D43)</f>
        <v/>
      </c>
    </row>
    <row r="44" ht="22" customHeight="1">
      <c r="A44" s="23" t="n"/>
      <c r="B44" s="23" t="n"/>
      <c r="C44" s="24" t="n"/>
      <c r="D44" s="31" t="str">
        <f>IF(OR(A44="",B44=""),"",IFERROR(VLOOKUP(B44,INSUMOS!$A$8:$F$87,6,FALSE),""))</f>
        <v/>
      </c>
      <c r="E44" s="32" t="str">
        <f>IF(OR(A44="",D44="",C44=""),"",C44*D44)</f>
        <v/>
      </c>
    </row>
    <row r="45" ht="22" customHeight="1">
      <c r="A45" s="27" t="n"/>
      <c r="B45" s="27" t="n"/>
      <c r="C45" s="28" t="n"/>
      <c r="D45" s="33" t="str">
        <f>IF(OR(A45="",B45=""),"",IFERROR(VLOOKUP(B45,INSUMOS!$A$8:$F$87,6,FALSE),""))</f>
        <v/>
      </c>
      <c r="E45" s="34" t="str">
        <f>IF(OR(A45="",D45="",C45=""),"",C45*D45)</f>
        <v/>
      </c>
    </row>
    <row r="46" ht="22" customHeight="1">
      <c r="A46" s="23" t="n"/>
      <c r="B46" s="23" t="n"/>
      <c r="C46" s="24" t="n"/>
      <c r="D46" s="31" t="str">
        <f>IF(OR(A46="",B46=""),"",IFERROR(VLOOKUP(B46,INSUMOS!$A$8:$F$87,6,FALSE),""))</f>
        <v/>
      </c>
      <c r="E46" s="32" t="str">
        <f>IF(OR(A46="",D46="",C46=""),"",C46*D46)</f>
        <v/>
      </c>
    </row>
    <row r="47" ht="22" customHeight="1">
      <c r="A47" s="27" t="n"/>
      <c r="B47" s="27" t="n"/>
      <c r="C47" s="28" t="n"/>
      <c r="D47" s="33" t="str">
        <f>IF(OR(A47="",B47=""),"",IFERROR(VLOOKUP(B47,INSUMOS!$A$8:$F$87,6,FALSE),""))</f>
        <v/>
      </c>
      <c r="E47" s="34" t="str">
        <f>IF(OR(A47="",D47="",C47=""),"",C47*D47)</f>
        <v/>
      </c>
    </row>
    <row r="48" ht="22" customHeight="1">
      <c r="A48" s="23" t="n"/>
      <c r="B48" s="23" t="n"/>
      <c r="C48" s="24" t="n"/>
      <c r="D48" s="31" t="str">
        <f>IF(OR(A48="",B48=""),"",IFERROR(VLOOKUP(B48,INSUMOS!$A$8:$F$87,6,FALSE),""))</f>
        <v/>
      </c>
      <c r="E48" s="32" t="str">
        <f>IF(OR(A48="",D48="",C48=""),"",C48*D48)</f>
        <v/>
      </c>
    </row>
    <row r="49" ht="22" customHeight="1">
      <c r="A49" s="27" t="n"/>
      <c r="B49" s="27" t="n"/>
      <c r="C49" s="28" t="n"/>
      <c r="D49" s="33" t="str">
        <f>IF(OR(A49="",B49=""),"",IFERROR(VLOOKUP(B49,INSUMOS!$A$8:$F$87,6,FALSE),""))</f>
        <v/>
      </c>
      <c r="E49" s="34" t="str">
        <f>IF(OR(A49="",D49="",C49=""),"",C49*D49)</f>
        <v/>
      </c>
    </row>
    <row r="50" ht="22" customHeight="1">
      <c r="A50" s="23" t="n"/>
      <c r="B50" s="23" t="n"/>
      <c r="C50" s="24" t="n"/>
      <c r="D50" s="31" t="str">
        <f>IF(OR(A50="",B50=""),"",IFERROR(VLOOKUP(B50,INSUMOS!$A$8:$F$87,6,FALSE),""))</f>
        <v/>
      </c>
      <c r="E50" s="32" t="str">
        <f>IF(OR(A50="",D50="",C50=""),"",C50*D50)</f>
        <v/>
      </c>
    </row>
    <row r="51" ht="22" customHeight="1">
      <c r="A51" s="27" t="n"/>
      <c r="B51" s="27" t="n"/>
      <c r="C51" s="28" t="n"/>
      <c r="D51" s="33" t="str">
        <f>IF(OR(A51="",B51=""),"",IFERROR(VLOOKUP(B51,INSUMOS!$A$8:$F$87,6,FALSE),""))</f>
        <v/>
      </c>
      <c r="E51" s="34" t="str">
        <f>IF(OR(A51="",D51="",C51=""),"",C51*D51)</f>
        <v/>
      </c>
    </row>
    <row r="52" ht="22" customHeight="1">
      <c r="A52" s="23" t="n"/>
      <c r="B52" s="23" t="n"/>
      <c r="C52" s="24" t="n"/>
      <c r="D52" s="31" t="str">
        <f>IF(OR(A52="",B52=""),"",IFERROR(VLOOKUP(B52,INSUMOS!$A$8:$F$87,6,FALSE),""))</f>
        <v/>
      </c>
      <c r="E52" s="32" t="str">
        <f>IF(OR(A52="",D52="",C52=""),"",C52*D52)</f>
        <v/>
      </c>
    </row>
    <row r="53" ht="22" customHeight="1">
      <c r="A53" s="27" t="n"/>
      <c r="B53" s="27" t="n"/>
      <c r="C53" s="28" t="n"/>
      <c r="D53" s="33" t="str">
        <f>IF(OR(A53="",B53=""),"",IFERROR(VLOOKUP(B53,INSUMOS!$A$8:$F$87,6,FALSE),""))</f>
        <v/>
      </c>
      <c r="E53" s="34" t="str">
        <f>IF(OR(A53="",D53="",C53=""),"",C53*D53)</f>
        <v/>
      </c>
    </row>
    <row r="54" ht="22" customHeight="1">
      <c r="A54" s="23" t="n"/>
      <c r="B54" s="23" t="n"/>
      <c r="C54" s="24" t="n"/>
      <c r="D54" s="31" t="str">
        <f>IF(OR(A54="",B54=""),"",IFERROR(VLOOKUP(B54,INSUMOS!$A$8:$F$87,6,FALSE),""))</f>
        <v/>
      </c>
      <c r="E54" s="32" t="str">
        <f>IF(OR(A54="",D54="",C54=""),"",C54*D54)</f>
        <v/>
      </c>
    </row>
    <row r="55" ht="22" customHeight="1">
      <c r="A55" s="27" t="n"/>
      <c r="B55" s="27" t="n"/>
      <c r="C55" s="28" t="n"/>
      <c r="D55" s="33" t="str">
        <f>IF(OR(A55="",B55=""),"",IFERROR(VLOOKUP(B55,INSUMOS!$A$8:$F$87,6,FALSE),""))</f>
        <v/>
      </c>
      <c r="E55" s="34" t="str">
        <f>IF(OR(A55="",D55="",C55=""),"",C55*D55)</f>
        <v/>
      </c>
    </row>
    <row r="56" ht="22" customHeight="1">
      <c r="A56" s="23" t="n"/>
      <c r="B56" s="23" t="n"/>
      <c r="C56" s="24" t="n"/>
      <c r="D56" s="31" t="str">
        <f>IF(OR(A56="",B56=""),"",IFERROR(VLOOKUP(B56,INSUMOS!$A$8:$F$87,6,FALSE),""))</f>
        <v/>
      </c>
      <c r="E56" s="32" t="str">
        <f>IF(OR(A56="",D56="",C56=""),"",C56*D56)</f>
        <v/>
      </c>
    </row>
    <row r="57" ht="22" customHeight="1">
      <c r="A57" s="27" t="n"/>
      <c r="B57" s="27" t="n"/>
      <c r="C57" s="28" t="n"/>
      <c r="D57" s="33" t="str">
        <f>IF(OR(A57="",B57=""),"",IFERROR(VLOOKUP(B57,INSUMOS!$A$8:$F$87,6,FALSE),""))</f>
        <v/>
      </c>
      <c r="E57" s="34" t="str">
        <f>IF(OR(A57="",D57="",C57=""),"",C57*D57)</f>
        <v/>
      </c>
    </row>
    <row r="58" ht="22" customHeight="1">
      <c r="A58" s="23" t="n"/>
      <c r="B58" s="23" t="n"/>
      <c r="C58" s="24" t="n"/>
      <c r="D58" s="31" t="str">
        <f>IF(OR(A58="",B58=""),"",IFERROR(VLOOKUP(B58,INSUMOS!$A$8:$F$87,6,FALSE),""))</f>
        <v/>
      </c>
      <c r="E58" s="32" t="str">
        <f>IF(OR(A58="",D58="",C58=""),"",C58*D58)</f>
        <v/>
      </c>
    </row>
    <row r="59" ht="22" customHeight="1">
      <c r="A59" s="27" t="n"/>
      <c r="B59" s="27" t="n"/>
      <c r="C59" s="28" t="n"/>
      <c r="D59" s="33" t="str">
        <f>IF(OR(A59="",B59=""),"",IFERROR(VLOOKUP(B59,INSUMOS!$A$8:$F$87,6,FALSE),""))</f>
        <v/>
      </c>
      <c r="E59" s="34" t="str">
        <f>IF(OR(A59="",D59="",C59=""),"",C59*D59)</f>
        <v/>
      </c>
    </row>
    <row r="60" ht="22" customHeight="1">
      <c r="A60" s="23" t="n"/>
      <c r="B60" s="23" t="n"/>
      <c r="C60" s="24" t="n"/>
      <c r="D60" s="31" t="str">
        <f>IF(OR(A60="",B60=""),"",IFERROR(VLOOKUP(B60,INSUMOS!$A$8:$F$87,6,FALSE),""))</f>
        <v/>
      </c>
      <c r="E60" s="32" t="str">
        <f>IF(OR(A60="",D60="",C60=""),"",C60*D60)</f>
        <v/>
      </c>
    </row>
    <row r="61" ht="22" customHeight="1">
      <c r="A61" s="27" t="n"/>
      <c r="B61" s="27" t="n"/>
      <c r="C61" s="28" t="n"/>
      <c r="D61" s="33" t="str">
        <f>IF(OR(A61="",B61=""),"",IFERROR(VLOOKUP(B61,INSUMOS!$A$8:$F$87,6,FALSE),""))</f>
        <v/>
      </c>
      <c r="E61" s="34" t="str">
        <f>IF(OR(A61="",D61="",C61=""),"",C61*D61)</f>
        <v/>
      </c>
    </row>
    <row r="62" ht="22" customHeight="1">
      <c r="A62" s="23" t="n"/>
      <c r="B62" s="23" t="n"/>
      <c r="C62" s="24" t="n"/>
      <c r="D62" s="31" t="str">
        <f>IF(OR(A62="",B62=""),"",IFERROR(VLOOKUP(B62,INSUMOS!$A$8:$F$87,6,FALSE),""))</f>
        <v/>
      </c>
      <c r="E62" s="32" t="str">
        <f>IF(OR(A62="",D62="",C62=""),"",C62*D62)</f>
        <v/>
      </c>
    </row>
    <row r="63" ht="22" customHeight="1">
      <c r="A63" s="27" t="n"/>
      <c r="B63" s="27" t="n"/>
      <c r="C63" s="28" t="n"/>
      <c r="D63" s="33" t="str">
        <f>IF(OR(A63="",B63=""),"",IFERROR(VLOOKUP(B63,INSUMOS!$A$8:$F$87,6,FALSE),""))</f>
        <v/>
      </c>
      <c r="E63" s="34" t="str">
        <f>IF(OR(A63="",D63="",C63=""),"",C63*D63)</f>
        <v/>
      </c>
    </row>
    <row r="64" ht="22" customHeight="1">
      <c r="A64" s="23" t="n"/>
      <c r="B64" s="23" t="n"/>
      <c r="C64" s="24" t="n"/>
      <c r="D64" s="31" t="str">
        <f>IF(OR(A64="",B64=""),"",IFERROR(VLOOKUP(B64,INSUMOS!$A$8:$F$87,6,FALSE),""))</f>
        <v/>
      </c>
      <c r="E64" s="32" t="str">
        <f>IF(OR(A64="",D64="",C64=""),"",C64*D64)</f>
        <v/>
      </c>
    </row>
    <row r="65" ht="22" customHeight="1">
      <c r="A65" s="27" t="n"/>
      <c r="B65" s="27" t="n"/>
      <c r="C65" s="28" t="n"/>
      <c r="D65" s="33" t="str">
        <f>IF(OR(A65="",B65=""),"",IFERROR(VLOOKUP(B65,INSUMOS!$A$8:$F$87,6,FALSE),""))</f>
        <v/>
      </c>
      <c r="E65" s="34" t="str">
        <f>IF(OR(A65="",D65="",C65=""),"",C65*D65)</f>
        <v/>
      </c>
    </row>
    <row r="66" ht="22" customHeight="1">
      <c r="A66" s="23" t="n"/>
      <c r="B66" s="23" t="n"/>
      <c r="C66" s="24" t="n"/>
      <c r="D66" s="31" t="str">
        <f>IF(OR(A66="",B66=""),"",IFERROR(VLOOKUP(B66,INSUMOS!$A$8:$F$87,6,FALSE),""))</f>
        <v/>
      </c>
      <c r="E66" s="32" t="str">
        <f>IF(OR(A66="",D66="",C66=""),"",C66*D66)</f>
        <v/>
      </c>
    </row>
    <row r="67" ht="22" customHeight="1">
      <c r="A67" s="27" t="n"/>
      <c r="B67" s="27" t="n"/>
      <c r="C67" s="28" t="n"/>
      <c r="D67" s="33" t="str">
        <f>IF(OR(A67="",B67=""),"",IFERROR(VLOOKUP(B67,INSUMOS!$A$8:$F$87,6,FALSE),""))</f>
        <v/>
      </c>
      <c r="E67" s="34" t="str">
        <f>IF(OR(A67="",D67="",C67=""),"",C67*D67)</f>
        <v/>
      </c>
    </row>
    <row r="68" ht="22" customHeight="1">
      <c r="A68" s="23" t="n"/>
      <c r="B68" s="23" t="n"/>
      <c r="C68" s="24" t="n"/>
      <c r="D68" s="31" t="str">
        <f>IF(OR(A68="",B68=""),"",IFERROR(VLOOKUP(B68,INSUMOS!$A$8:$F$87,6,FALSE),""))</f>
        <v/>
      </c>
      <c r="E68" s="32" t="str">
        <f>IF(OR(A68="",D68="",C68=""),"",C68*D68)</f>
        <v/>
      </c>
    </row>
    <row r="69" ht="22" customHeight="1">
      <c r="A69" s="27" t="n"/>
      <c r="B69" s="27" t="n"/>
      <c r="C69" s="28" t="n"/>
      <c r="D69" s="33" t="str">
        <f>IF(OR(A69="",B69=""),"",IFERROR(VLOOKUP(B69,INSUMOS!$A$8:$F$87,6,FALSE),""))</f>
        <v/>
      </c>
      <c r="E69" s="34" t="str">
        <f>IF(OR(A69="",D69="",C69=""),"",C69*D69)</f>
        <v/>
      </c>
    </row>
    <row r="70" ht="22" customHeight="1">
      <c r="A70" s="23" t="n"/>
      <c r="B70" s="23" t="n"/>
      <c r="C70" s="24" t="n"/>
      <c r="D70" s="31" t="str">
        <f>IF(OR(A70="",B70=""),"",IFERROR(VLOOKUP(B70,INSUMOS!$A$8:$F$87,6,FALSE),""))</f>
        <v/>
      </c>
      <c r="E70" s="32" t="str">
        <f>IF(OR(A70="",D70="",C70=""),"",C70*D70)</f>
        <v/>
      </c>
    </row>
    <row r="71" ht="22" customHeight="1">
      <c r="A71" s="27" t="n"/>
      <c r="B71" s="27" t="n"/>
      <c r="C71" s="28" t="n"/>
      <c r="D71" s="33" t="str">
        <f>IF(OR(A71="",B71=""),"",IFERROR(VLOOKUP(B71,INSUMOS!$A$8:$F$87,6,FALSE),""))</f>
        <v/>
      </c>
      <c r="E71" s="34" t="str">
        <f>IF(OR(A71="",D71="",C71=""),"",C71*D71)</f>
        <v/>
      </c>
    </row>
    <row r="72" ht="22" customHeight="1">
      <c r="A72" s="23" t="n"/>
      <c r="B72" s="23" t="n"/>
      <c r="C72" s="24" t="n"/>
      <c r="D72" s="31" t="str">
        <f>IF(OR(A72="",B72=""),"",IFERROR(VLOOKUP(B72,INSUMOS!$A$8:$F$87,6,FALSE),""))</f>
        <v/>
      </c>
      <c r="E72" s="32" t="str">
        <f>IF(OR(A72="",D72="",C72=""),"",C72*D72)</f>
        <v/>
      </c>
    </row>
    <row r="73" ht="22" customHeight="1">
      <c r="A73" s="27" t="n"/>
      <c r="B73" s="27" t="n"/>
      <c r="C73" s="28" t="n"/>
      <c r="D73" s="33" t="str">
        <f>IF(OR(A73="",B73=""),"",IFERROR(VLOOKUP(B73,INSUMOS!$A$8:$F$87,6,FALSE),""))</f>
        <v/>
      </c>
      <c r="E73" s="34" t="str">
        <f>IF(OR(A73="",D73="",C73=""),"",C73*D73)</f>
        <v/>
      </c>
    </row>
    <row r="74" ht="22" customHeight="1">
      <c r="A74" s="23" t="n"/>
      <c r="B74" s="23" t="n"/>
      <c r="C74" s="24" t="n"/>
      <c r="D74" s="31" t="str">
        <f>IF(OR(A74="",B74=""),"",IFERROR(VLOOKUP(B74,INSUMOS!$A$8:$F$87,6,FALSE),""))</f>
        <v/>
      </c>
      <c r="E74" s="32" t="str">
        <f>IF(OR(A74="",D74="",C74=""),"",C74*D74)</f>
        <v/>
      </c>
    </row>
    <row r="75" ht="22" customHeight="1">
      <c r="A75" s="27" t="n"/>
      <c r="B75" s="27" t="n"/>
      <c r="C75" s="28" t="n"/>
      <c r="D75" s="33" t="str">
        <f>IF(OR(A75="",B75=""),"",IFERROR(VLOOKUP(B75,INSUMOS!$A$8:$F$87,6,FALSE),""))</f>
        <v/>
      </c>
      <c r="E75" s="34" t="str">
        <f>IF(OR(A75="",D75="",C75=""),"",C75*D75)</f>
        <v/>
      </c>
    </row>
    <row r="76" ht="22" customHeight="1">
      <c r="A76" s="23" t="n"/>
      <c r="B76" s="23" t="n"/>
      <c r="C76" s="24" t="n"/>
      <c r="D76" s="31" t="str">
        <f>IF(OR(A76="",B76=""),"",IFERROR(VLOOKUP(B76,INSUMOS!$A$8:$F$87,6,FALSE),""))</f>
        <v/>
      </c>
      <c r="E76" s="32" t="str">
        <f>IF(OR(A76="",D76="",C76=""),"",C76*D76)</f>
        <v/>
      </c>
    </row>
    <row r="77" ht="22" customHeight="1">
      <c r="A77" s="27" t="n"/>
      <c r="B77" s="27" t="n"/>
      <c r="C77" s="28" t="n"/>
      <c r="D77" s="33" t="str">
        <f>IF(OR(A77="",B77=""),"",IFERROR(VLOOKUP(B77,INSUMOS!$A$8:$F$87,6,FALSE),""))</f>
        <v/>
      </c>
      <c r="E77" s="34" t="str">
        <f>IF(OR(A77="",D77="",C77=""),"",C77*D77)</f>
        <v/>
      </c>
    </row>
    <row r="78" ht="22" customHeight="1">
      <c r="A78" s="23" t="n"/>
      <c r="B78" s="23" t="n"/>
      <c r="C78" s="24" t="n"/>
      <c r="D78" s="31" t="str">
        <f>IF(OR(A78="",B78=""),"",IFERROR(VLOOKUP(B78,INSUMOS!$A$8:$F$87,6,FALSE),""))</f>
        <v/>
      </c>
      <c r="E78" s="32" t="str">
        <f>IF(OR(A78="",D78="",C78=""),"",C78*D78)</f>
        <v/>
      </c>
    </row>
    <row r="79" ht="22" customHeight="1">
      <c r="A79" s="27" t="n"/>
      <c r="B79" s="27" t="n"/>
      <c r="C79" s="28" t="n"/>
      <c r="D79" s="33" t="str">
        <f>IF(OR(A79="",B79=""),"",IFERROR(VLOOKUP(B79,INSUMOS!$A$8:$F$87,6,FALSE),""))</f>
        <v/>
      </c>
      <c r="E79" s="34" t="str">
        <f>IF(OR(A79="",D79="",C79=""),"",C79*D79)</f>
        <v/>
      </c>
    </row>
    <row r="80" ht="22" customHeight="1">
      <c r="A80" s="23" t="n"/>
      <c r="B80" s="23" t="n"/>
      <c r="C80" s="24" t="n"/>
      <c r="D80" s="31" t="str">
        <f>IF(OR(A80="",B80=""),"",IFERROR(VLOOKUP(B80,INSUMOS!$A$8:$F$87,6,FALSE),""))</f>
        <v/>
      </c>
      <c r="E80" s="32" t="str">
        <f>IF(OR(A80="",D80="",C80=""),"",C80*D80)</f>
        <v/>
      </c>
    </row>
    <row r="81" ht="22" customHeight="1">
      <c r="A81" s="27" t="n"/>
      <c r="B81" s="27" t="n"/>
      <c r="C81" s="28" t="n"/>
      <c r="D81" s="33" t="str">
        <f>IF(OR(A81="",B81=""),"",IFERROR(VLOOKUP(B81,INSUMOS!$A$8:$F$87,6,FALSE),""))</f>
        <v/>
      </c>
      <c r="E81" s="34" t="str">
        <f>IF(OR(A81="",D81="",C81=""),"",C81*D81)</f>
        <v/>
      </c>
    </row>
    <row r="82" ht="22" customHeight="1">
      <c r="A82" s="23" t="n"/>
      <c r="B82" s="23" t="n"/>
      <c r="C82" s="24" t="n"/>
      <c r="D82" s="31" t="str">
        <f>IF(OR(A82="",B82=""),"",IFERROR(VLOOKUP(B82,INSUMOS!$A$8:$F$87,6,FALSE),""))</f>
        <v/>
      </c>
      <c r="E82" s="32" t="str">
        <f>IF(OR(A82="",D82="",C82=""),"",C82*D82)</f>
        <v/>
      </c>
    </row>
    <row r="83" ht="22" customHeight="1">
      <c r="A83" s="27" t="n"/>
      <c r="B83" s="27" t="n"/>
      <c r="C83" s="28" t="n"/>
      <c r="D83" s="33" t="str">
        <f>IF(OR(A83="",B83=""),"",IFERROR(VLOOKUP(B83,INSUMOS!$A$8:$F$87,6,FALSE),""))</f>
        <v/>
      </c>
      <c r="E83" s="34" t="str">
        <f>IF(OR(A83="",D83="",C83=""),"",C83*D83)</f>
        <v/>
      </c>
    </row>
    <row r="84" ht="22" customHeight="1">
      <c r="A84" s="23" t="n"/>
      <c r="B84" s="23" t="n"/>
      <c r="C84" s="24" t="n"/>
      <c r="D84" s="31" t="str">
        <f>IF(OR(A84="",B84=""),"",IFERROR(VLOOKUP(B84,INSUMOS!$A$8:$F$87,6,FALSE),""))</f>
        <v/>
      </c>
      <c r="E84" s="32" t="str">
        <f>IF(OR(A84="",D84="",C84=""),"",C84*D84)</f>
        <v/>
      </c>
    </row>
    <row r="85" ht="22" customHeight="1">
      <c r="A85" s="27" t="n"/>
      <c r="B85" s="27" t="n"/>
      <c r="C85" s="28" t="n"/>
      <c r="D85" s="33" t="str">
        <f>IF(OR(A85="",B85=""),"",IFERROR(VLOOKUP(B85,INSUMOS!$A$8:$F$87,6,FALSE),""))</f>
        <v/>
      </c>
      <c r="E85" s="34" t="str">
        <f>IF(OR(A85="",D85="",C85=""),"",C85*D85)</f>
        <v/>
      </c>
    </row>
    <row r="86" ht="22" customHeight="1">
      <c r="A86" s="23" t="n"/>
      <c r="B86" s="23" t="n"/>
      <c r="C86" s="24" t="n"/>
      <c r="D86" s="31" t="str">
        <f>IF(OR(A86="",B86=""),"",IFERROR(VLOOKUP(B86,INSUMOS!$A$8:$F$87,6,FALSE),""))</f>
        <v/>
      </c>
      <c r="E86" s="32" t="str">
        <f>IF(OR(A86="",D86="",C86=""),"",C86*D86)</f>
        <v/>
      </c>
    </row>
    <row r="87" ht="22" customHeight="1">
      <c r="A87" s="27" t="n"/>
      <c r="B87" s="27" t="n"/>
      <c r="C87" s="28" t="n"/>
      <c r="D87" s="33" t="str">
        <f>IF(OR(A87="",B87=""),"",IFERROR(VLOOKUP(B87,INSUMOS!$A$8:$F$87,6,FALSE),""))</f>
        <v/>
      </c>
      <c r="E87" s="34" t="str">
        <f>IF(OR(A87="",D87="",C87=""),"",C87*D87)</f>
        <v/>
      </c>
    </row>
  </sheetData>
  <autoFilter ref="A7:E87"/>
  <mergeCells count="4">
    <mergeCell ref="A6:E6"/>
    <mergeCell ref="A5:E5"/>
    <mergeCell ref="A1:E2"/>
    <mergeCell ref="A3:E3"/>
  </mergeCell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K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21" customWidth="1" min="3" max="3"/>
    <col width="21" customWidth="1" min="4" max="4"/>
    <col width="22" customWidth="1" min="5" max="5"/>
    <col width="16" customWidth="1" min="6" max="6"/>
    <col width="16" customWidth="1" min="7" max="7"/>
    <col width="16" customWidth="1" min="8" max="8"/>
    <col width="26" customWidth="1" min="9" max="9"/>
    <col width="20" customWidth="1" min="10" max="10"/>
    <col width="17" customWidth="1" min="11" max="11"/>
  </cols>
  <sheetData>
    <row r="1" ht="28" customHeight="1">
      <c r="A1" s="1" t="inlineStr">
        <is>
          <t>Preço e margem por produto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1" customHeight="1">
      <c r="A3" s="3" t="inlineStr">
        <is>
          <t>Preço sugerido busca uma margem de contribuição alvo. Não representa lucro líquido.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1" t="inlineStr">
        <is>
          <t>COMO USAR: campos azuis = você preenche  •  resultados automáticos = fórmulas  •  valores dos exemplos são fictícios</t>
        </is>
      </c>
    </row>
    <row r="7" ht="37" customHeight="1">
      <c r="A7" s="22" t="inlineStr">
        <is>
          <t>Produto</t>
        </is>
      </c>
      <c r="B7" s="22" t="inlineStr">
        <is>
          <t>Ingredientes (R$)</t>
        </is>
      </c>
      <c r="C7" s="22" t="inlineStr">
        <is>
          <t>Embalagem (R$)</t>
        </is>
      </c>
      <c r="D7" s="22" t="inlineStr">
        <is>
          <t>Custo direto (R$)</t>
        </is>
      </c>
      <c r="E7" s="22" t="inlineStr">
        <is>
          <t>Preço atual (R$)</t>
        </is>
      </c>
      <c r="F7" s="22" t="inlineStr">
        <is>
          <t>Taxa %</t>
        </is>
      </c>
      <c r="G7" s="22" t="inlineStr">
        <is>
          <t>Tributos %</t>
        </is>
      </c>
      <c r="H7" s="22" t="inlineStr">
        <is>
          <t>MC alvo %</t>
        </is>
      </c>
      <c r="I7" s="22" t="inlineStr">
        <is>
          <t>Preço referência (R$)</t>
        </is>
      </c>
      <c r="J7" s="22" t="inlineStr">
        <is>
          <t>MC atual (R$)</t>
        </is>
      </c>
      <c r="K7" s="22" t="inlineStr">
        <is>
          <t>MC atual %</t>
        </is>
      </c>
    </row>
    <row r="8" ht="22" customHeight="1">
      <c r="A8" s="23" t="inlineStr">
        <is>
          <t>Smash da casa</t>
        </is>
      </c>
      <c r="B8" s="35" t="n">
        <f>IF(A8="","",SUMIF('FICHA TÉCNICA'!$A$8:$A$87,A8,'FICHA TÉCNICA'!$E$8:$E$87))</f>
        <v>9.55</v>
      </c>
      <c r="C8" s="25" t="n">
        <v>1.8</v>
      </c>
      <c r="D8" s="32" t="n">
        <f>IF(A8="","",B8+C8)</f>
        <v>11.350000000000001</v>
      </c>
      <c r="E8" s="25" t="n">
        <v>32.9</v>
      </c>
      <c r="F8" s="36" t="n">
        <v>0.09</v>
      </c>
      <c r="G8" s="36" t="n">
        <v>0.05</v>
      </c>
      <c r="H8" s="36" t="n">
        <v>0.4</v>
      </c>
      <c r="I8" s="32" t="n">
        <f>IF(A8="","",IF(1-F8-G8-H8&lt;=0,"",D8/(1-F8-G8-H8)))</f>
        <v>24.673913043478265</v>
      </c>
      <c r="J8" s="32" t="n">
        <f>IF(OR(A8="",E8=""),"",E8*(1-F8-G8)-D8)</f>
        <v>16.943999999999996</v>
      </c>
      <c r="K8" s="37" t="n">
        <f>IF(OR(A8="",E8="",E8&lt;=0),"",J8/E8)</f>
        <v>0.515015197568389</v>
      </c>
    </row>
    <row r="9" ht="22" customHeight="1">
      <c r="A9" s="27" t="inlineStr">
        <is>
          <t>Batata frita</t>
        </is>
      </c>
      <c r="B9" s="38" t="n">
        <f>IF(A9="","",SUMIF('FICHA TÉCNICA'!$A$8:$A$87,A9,'FICHA TÉCNICA'!$E$8:$E$87))</f>
        <v>3.3</v>
      </c>
      <c r="C9" s="29" t="n">
        <v>1.2</v>
      </c>
      <c r="D9" s="34" t="n">
        <f>IF(A9="","",B9+C9)</f>
        <v>4.5</v>
      </c>
      <c r="E9" s="29" t="n">
        <v>17.9</v>
      </c>
      <c r="F9" s="39" t="n">
        <v>0.09</v>
      </c>
      <c r="G9" s="39" t="n">
        <v>0.05</v>
      </c>
      <c r="H9" s="39" t="n">
        <v>0.42</v>
      </c>
      <c r="I9" s="34" t="n">
        <f>IF(A9="","",IF(1-F9-G9-H9&lt;=0,"",D9/(1-F9-G9-H9)))</f>
        <v>10.227272727272727</v>
      </c>
      <c r="J9" s="34" t="n">
        <f>IF(OR(A9="",E9=""),"",E9*(1-F9-G9)-D9)</f>
        <v>10.893999999999998</v>
      </c>
      <c r="K9" s="40" t="n">
        <f>IF(OR(A9="",E9="",E9&lt;=0),"",J9/E9)</f>
        <v>0.6086033519553072</v>
      </c>
    </row>
    <row r="10" ht="22" customHeight="1">
      <c r="A10" s="23" t="n"/>
      <c r="B10" s="35" t="str">
        <f>IF(A10="","",SUMIF('FICHA TÉCNICA'!$A$8:$A$87,A10,'FICHA TÉCNICA'!$E$8:$E$87))</f>
        <v/>
      </c>
      <c r="C10" s="25" t="n"/>
      <c r="D10" s="32" t="str">
        <f>IF(A10="","",B10+C10)</f>
        <v/>
      </c>
      <c r="E10" s="25" t="n"/>
      <c r="F10" s="36" t="n"/>
      <c r="G10" s="36" t="n"/>
      <c r="H10" s="36" t="n"/>
      <c r="I10" s="32" t="str">
        <f>IF(A10="","",IF(1-F10-G10-H10&lt;=0,"",D10/(1-F10-G10-H10)))</f>
        <v/>
      </c>
      <c r="J10" s="32" t="str">
        <f>IF(OR(A10="",E10=""),"",E10*(1-F10-G10)-D10)</f>
        <v/>
      </c>
      <c r="K10" s="37" t="str">
        <f>IF(OR(A10="",E10="",E10&lt;=0),"",J10/E10)</f>
        <v/>
      </c>
    </row>
    <row r="11" ht="22" customHeight="1">
      <c r="A11" s="27" t="n"/>
      <c r="B11" s="38" t="str">
        <f>IF(A11="","",SUMIF('FICHA TÉCNICA'!$A$8:$A$87,A11,'FICHA TÉCNICA'!$E$8:$E$87))</f>
        <v/>
      </c>
      <c r="C11" s="29" t="n"/>
      <c r="D11" s="34" t="str">
        <f>IF(A11="","",B11+C11)</f>
        <v/>
      </c>
      <c r="E11" s="29" t="n"/>
      <c r="F11" s="39" t="n"/>
      <c r="G11" s="39" t="n"/>
      <c r="H11" s="39" t="n"/>
      <c r="I11" s="34" t="str">
        <f>IF(A11="","",IF(1-F11-G11-H11&lt;=0,"",D11/(1-F11-G11-H11)))</f>
        <v/>
      </c>
      <c r="J11" s="34" t="str">
        <f>IF(OR(A11="",E11=""),"",E11*(1-F11-G11)-D11)</f>
        <v/>
      </c>
      <c r="K11" s="40" t="str">
        <f>IF(OR(A11="",E11="",E11&lt;=0),"",J11/E11)</f>
        <v/>
      </c>
    </row>
    <row r="12" ht="22" customHeight="1">
      <c r="A12" s="23" t="n"/>
      <c r="B12" s="35" t="str">
        <f>IF(A12="","",SUMIF('FICHA TÉCNICA'!$A$8:$A$87,A12,'FICHA TÉCNICA'!$E$8:$E$87))</f>
        <v/>
      </c>
      <c r="C12" s="25" t="n"/>
      <c r="D12" s="32" t="str">
        <f>IF(A12="","",B12+C12)</f>
        <v/>
      </c>
      <c r="E12" s="25" t="n"/>
      <c r="F12" s="36" t="n"/>
      <c r="G12" s="36" t="n"/>
      <c r="H12" s="36" t="n"/>
      <c r="I12" s="32" t="str">
        <f>IF(A12="","",IF(1-F12-G12-H12&lt;=0,"",D12/(1-F12-G12-H12)))</f>
        <v/>
      </c>
      <c r="J12" s="32" t="str">
        <f>IF(OR(A12="",E12=""),"",E12*(1-F12-G12)-D12)</f>
        <v/>
      </c>
      <c r="K12" s="37" t="str">
        <f>IF(OR(A12="",E12="",E12&lt;=0),"",J12/E12)</f>
        <v/>
      </c>
    </row>
    <row r="13" ht="22" customHeight="1">
      <c r="A13" s="27" t="n"/>
      <c r="B13" s="38" t="str">
        <f>IF(A13="","",SUMIF('FICHA TÉCNICA'!$A$8:$A$87,A13,'FICHA TÉCNICA'!$E$8:$E$87))</f>
        <v/>
      </c>
      <c r="C13" s="29" t="n"/>
      <c r="D13" s="34" t="str">
        <f>IF(A13="","",B13+C13)</f>
        <v/>
      </c>
      <c r="E13" s="29" t="n"/>
      <c r="F13" s="39" t="n"/>
      <c r="G13" s="39" t="n"/>
      <c r="H13" s="39" t="n"/>
      <c r="I13" s="34" t="str">
        <f>IF(A13="","",IF(1-F13-G13-H13&lt;=0,"",D13/(1-F13-G13-H13)))</f>
        <v/>
      </c>
      <c r="J13" s="34" t="str">
        <f>IF(OR(A13="",E13=""),"",E13*(1-F13-G13)-D13)</f>
        <v/>
      </c>
      <c r="K13" s="40" t="str">
        <f>IF(OR(A13="",E13="",E13&lt;=0),"",J13/E13)</f>
        <v/>
      </c>
    </row>
    <row r="14" ht="22" customHeight="1">
      <c r="A14" s="23" t="n"/>
      <c r="B14" s="35" t="str">
        <f>IF(A14="","",SUMIF('FICHA TÉCNICA'!$A$8:$A$87,A14,'FICHA TÉCNICA'!$E$8:$E$87))</f>
        <v/>
      </c>
      <c r="C14" s="25" t="n"/>
      <c r="D14" s="32" t="str">
        <f>IF(A14="","",B14+C14)</f>
        <v/>
      </c>
      <c r="E14" s="25" t="n"/>
      <c r="F14" s="36" t="n"/>
      <c r="G14" s="36" t="n"/>
      <c r="H14" s="36" t="n"/>
      <c r="I14" s="32" t="str">
        <f>IF(A14="","",IF(1-F14-G14-H14&lt;=0,"",D14/(1-F14-G14-H14)))</f>
        <v/>
      </c>
      <c r="J14" s="32" t="str">
        <f>IF(OR(A14="",E14=""),"",E14*(1-F14-G14)-D14)</f>
        <v/>
      </c>
      <c r="K14" s="37" t="str">
        <f>IF(OR(A14="",E14="",E14&lt;=0),"",J14/E14)</f>
        <v/>
      </c>
    </row>
    <row r="15" ht="22" customHeight="1">
      <c r="A15" s="27" t="n"/>
      <c r="B15" s="38" t="str">
        <f>IF(A15="","",SUMIF('FICHA TÉCNICA'!$A$8:$A$87,A15,'FICHA TÉCNICA'!$E$8:$E$87))</f>
        <v/>
      </c>
      <c r="C15" s="29" t="n"/>
      <c r="D15" s="34" t="str">
        <f>IF(A15="","",B15+C15)</f>
        <v/>
      </c>
      <c r="E15" s="29" t="n"/>
      <c r="F15" s="39" t="n"/>
      <c r="G15" s="39" t="n"/>
      <c r="H15" s="39" t="n"/>
      <c r="I15" s="34" t="str">
        <f>IF(A15="","",IF(1-F15-G15-H15&lt;=0,"",D15/(1-F15-G15-H15)))</f>
        <v/>
      </c>
      <c r="J15" s="34" t="str">
        <f>IF(OR(A15="",E15=""),"",E15*(1-F15-G15)-D15)</f>
        <v/>
      </c>
      <c r="K15" s="40" t="str">
        <f>IF(OR(A15="",E15="",E15&lt;=0),"",J15/E15)</f>
        <v/>
      </c>
    </row>
    <row r="16" ht="22" customHeight="1">
      <c r="A16" s="23" t="n"/>
      <c r="B16" s="35" t="str">
        <f>IF(A16="","",SUMIF('FICHA TÉCNICA'!$A$8:$A$87,A16,'FICHA TÉCNICA'!$E$8:$E$87))</f>
        <v/>
      </c>
      <c r="C16" s="25" t="n"/>
      <c r="D16" s="32" t="str">
        <f>IF(A16="","",B16+C16)</f>
        <v/>
      </c>
      <c r="E16" s="25" t="n"/>
      <c r="F16" s="36" t="n"/>
      <c r="G16" s="36" t="n"/>
      <c r="H16" s="36" t="n"/>
      <c r="I16" s="32" t="str">
        <f>IF(A16="","",IF(1-F16-G16-H16&lt;=0,"",D16/(1-F16-G16-H16)))</f>
        <v/>
      </c>
      <c r="J16" s="32" t="str">
        <f>IF(OR(A16="",E16=""),"",E16*(1-F16-G16)-D16)</f>
        <v/>
      </c>
      <c r="K16" s="37" t="str">
        <f>IF(OR(A16="",E16="",E16&lt;=0),"",J16/E16)</f>
        <v/>
      </c>
    </row>
    <row r="17" ht="22" customHeight="1">
      <c r="A17" s="27" t="n"/>
      <c r="B17" s="38" t="str">
        <f>IF(A17="","",SUMIF('FICHA TÉCNICA'!$A$8:$A$87,A17,'FICHA TÉCNICA'!$E$8:$E$87))</f>
        <v/>
      </c>
      <c r="C17" s="29" t="n"/>
      <c r="D17" s="34" t="str">
        <f>IF(A17="","",B17+C17)</f>
        <v/>
      </c>
      <c r="E17" s="29" t="n"/>
      <c r="F17" s="39" t="n"/>
      <c r="G17" s="39" t="n"/>
      <c r="H17" s="39" t="n"/>
      <c r="I17" s="34" t="str">
        <f>IF(A17="","",IF(1-F17-G17-H17&lt;=0,"",D17/(1-F17-G17-H17)))</f>
        <v/>
      </c>
      <c r="J17" s="34" t="str">
        <f>IF(OR(A17="",E17=""),"",E17*(1-F17-G17)-D17)</f>
        <v/>
      </c>
      <c r="K17" s="40" t="str">
        <f>IF(OR(A17="",E17="",E17&lt;=0),"",J17/E17)</f>
        <v/>
      </c>
    </row>
    <row r="18" ht="22" customHeight="1">
      <c r="A18" s="23" t="n"/>
      <c r="B18" s="35" t="str">
        <f>IF(A18="","",SUMIF('FICHA TÉCNICA'!$A$8:$A$87,A18,'FICHA TÉCNICA'!$E$8:$E$87))</f>
        <v/>
      </c>
      <c r="C18" s="25" t="n"/>
      <c r="D18" s="32" t="str">
        <f>IF(A18="","",B18+C18)</f>
        <v/>
      </c>
      <c r="E18" s="25" t="n"/>
      <c r="F18" s="36" t="n"/>
      <c r="G18" s="36" t="n"/>
      <c r="H18" s="36" t="n"/>
      <c r="I18" s="32" t="str">
        <f>IF(A18="","",IF(1-F18-G18-H18&lt;=0,"",D18/(1-F18-G18-H18)))</f>
        <v/>
      </c>
      <c r="J18" s="32" t="str">
        <f>IF(OR(A18="",E18=""),"",E18*(1-F18-G18)-D18)</f>
        <v/>
      </c>
      <c r="K18" s="37" t="str">
        <f>IF(OR(A18="",E18="",E18&lt;=0),"",J18/E18)</f>
        <v/>
      </c>
    </row>
    <row r="19" ht="22" customHeight="1">
      <c r="A19" s="27" t="n"/>
      <c r="B19" s="38" t="str">
        <f>IF(A19="","",SUMIF('FICHA TÉCNICA'!$A$8:$A$87,A19,'FICHA TÉCNICA'!$E$8:$E$87))</f>
        <v/>
      </c>
      <c r="C19" s="29" t="n"/>
      <c r="D19" s="34" t="str">
        <f>IF(A19="","",B19+C19)</f>
        <v/>
      </c>
      <c r="E19" s="29" t="n"/>
      <c r="F19" s="39" t="n"/>
      <c r="G19" s="39" t="n"/>
      <c r="H19" s="39" t="n"/>
      <c r="I19" s="34" t="str">
        <f>IF(A19="","",IF(1-F19-G19-H19&lt;=0,"",D19/(1-F19-G19-H19)))</f>
        <v/>
      </c>
      <c r="J19" s="34" t="str">
        <f>IF(OR(A19="",E19=""),"",E19*(1-F19-G19)-D19)</f>
        <v/>
      </c>
      <c r="K19" s="40" t="str">
        <f>IF(OR(A19="",E19="",E19&lt;=0),"",J19/E19)</f>
        <v/>
      </c>
    </row>
    <row r="20" ht="22" customHeight="1">
      <c r="A20" s="23" t="n"/>
      <c r="B20" s="35" t="str">
        <f>IF(A20="","",SUMIF('FICHA TÉCNICA'!$A$8:$A$87,A20,'FICHA TÉCNICA'!$E$8:$E$87))</f>
        <v/>
      </c>
      <c r="C20" s="25" t="n"/>
      <c r="D20" s="32" t="str">
        <f>IF(A20="","",B20+C20)</f>
        <v/>
      </c>
      <c r="E20" s="25" t="n"/>
      <c r="F20" s="36" t="n"/>
      <c r="G20" s="36" t="n"/>
      <c r="H20" s="36" t="n"/>
      <c r="I20" s="32" t="str">
        <f>IF(A20="","",IF(1-F20-G20-H20&lt;=0,"",D20/(1-F20-G20-H20)))</f>
        <v/>
      </c>
      <c r="J20" s="32" t="str">
        <f>IF(OR(A20="",E20=""),"",E20*(1-F20-G20)-D20)</f>
        <v/>
      </c>
      <c r="K20" s="37" t="str">
        <f>IF(OR(A20="",E20="",E20&lt;=0),"",J20/E20)</f>
        <v/>
      </c>
    </row>
    <row r="21" ht="22" customHeight="1">
      <c r="A21" s="27" t="n"/>
      <c r="B21" s="38" t="str">
        <f>IF(A21="","",SUMIF('FICHA TÉCNICA'!$A$8:$A$87,A21,'FICHA TÉCNICA'!$E$8:$E$87))</f>
        <v/>
      </c>
      <c r="C21" s="29" t="n"/>
      <c r="D21" s="34" t="str">
        <f>IF(A21="","",B21+C21)</f>
        <v/>
      </c>
      <c r="E21" s="29" t="n"/>
      <c r="F21" s="39" t="n"/>
      <c r="G21" s="39" t="n"/>
      <c r="H21" s="39" t="n"/>
      <c r="I21" s="34" t="str">
        <f>IF(A21="","",IF(1-F21-G21-H21&lt;=0,"",D21/(1-F21-G21-H21)))</f>
        <v/>
      </c>
      <c r="J21" s="34" t="str">
        <f>IF(OR(A21="",E21=""),"",E21*(1-F21-G21)-D21)</f>
        <v/>
      </c>
      <c r="K21" s="40" t="str">
        <f>IF(OR(A21="",E21="",E21&lt;=0),"",J21/E21)</f>
        <v/>
      </c>
    </row>
    <row r="22" ht="22" customHeight="1">
      <c r="A22" s="23" t="n"/>
      <c r="B22" s="35" t="str">
        <f>IF(A22="","",SUMIF('FICHA TÉCNICA'!$A$8:$A$87,A22,'FICHA TÉCNICA'!$E$8:$E$87))</f>
        <v/>
      </c>
      <c r="C22" s="25" t="n"/>
      <c r="D22" s="32" t="str">
        <f>IF(A22="","",B22+C22)</f>
        <v/>
      </c>
      <c r="E22" s="25" t="n"/>
      <c r="F22" s="36" t="n"/>
      <c r="G22" s="36" t="n"/>
      <c r="H22" s="36" t="n"/>
      <c r="I22" s="32" t="str">
        <f>IF(A22="","",IF(1-F22-G22-H22&lt;=0,"",D22/(1-F22-G22-H22)))</f>
        <v/>
      </c>
      <c r="J22" s="32" t="str">
        <f>IF(OR(A22="",E22=""),"",E22*(1-F22-G22)-D22)</f>
        <v/>
      </c>
      <c r="K22" s="37" t="str">
        <f>IF(OR(A22="",E22="",E22&lt;=0),"",J22/E22)</f>
        <v/>
      </c>
    </row>
    <row r="23" ht="22" customHeight="1">
      <c r="A23" s="27" t="n"/>
      <c r="B23" s="38" t="str">
        <f>IF(A23="","",SUMIF('FICHA TÉCNICA'!$A$8:$A$87,A23,'FICHA TÉCNICA'!$E$8:$E$87))</f>
        <v/>
      </c>
      <c r="C23" s="29" t="n"/>
      <c r="D23" s="34" t="str">
        <f>IF(A23="","",B23+C23)</f>
        <v/>
      </c>
      <c r="E23" s="29" t="n"/>
      <c r="F23" s="39" t="n"/>
      <c r="G23" s="39" t="n"/>
      <c r="H23" s="39" t="n"/>
      <c r="I23" s="34" t="str">
        <f>IF(A23="","",IF(1-F23-G23-H23&lt;=0,"",D23/(1-F23-G23-H23)))</f>
        <v/>
      </c>
      <c r="J23" s="34" t="str">
        <f>IF(OR(A23="",E23=""),"",E23*(1-F23-G23)-D23)</f>
        <v/>
      </c>
      <c r="K23" s="40" t="str">
        <f>IF(OR(A23="",E23="",E23&lt;=0),"",J23/E23)</f>
        <v/>
      </c>
    </row>
    <row r="24" ht="22" customHeight="1">
      <c r="A24" s="23" t="n"/>
      <c r="B24" s="35" t="str">
        <f>IF(A24="","",SUMIF('FICHA TÉCNICA'!$A$8:$A$87,A24,'FICHA TÉCNICA'!$E$8:$E$87))</f>
        <v/>
      </c>
      <c r="C24" s="25" t="n"/>
      <c r="D24" s="32" t="str">
        <f>IF(A24="","",B24+C24)</f>
        <v/>
      </c>
      <c r="E24" s="25" t="n"/>
      <c r="F24" s="36" t="n"/>
      <c r="G24" s="36" t="n"/>
      <c r="H24" s="36" t="n"/>
      <c r="I24" s="32" t="str">
        <f>IF(A24="","",IF(1-F24-G24-H24&lt;=0,"",D24/(1-F24-G24-H24)))</f>
        <v/>
      </c>
      <c r="J24" s="32" t="str">
        <f>IF(OR(A24="",E24=""),"",E24*(1-F24-G24)-D24)</f>
        <v/>
      </c>
      <c r="K24" s="37" t="str">
        <f>IF(OR(A24="",E24="",E24&lt;=0),"",J24/E24)</f>
        <v/>
      </c>
    </row>
    <row r="25" ht="22" customHeight="1">
      <c r="A25" s="27" t="n"/>
      <c r="B25" s="38" t="str">
        <f>IF(A25="","",SUMIF('FICHA TÉCNICA'!$A$8:$A$87,A25,'FICHA TÉCNICA'!$E$8:$E$87))</f>
        <v/>
      </c>
      <c r="C25" s="29" t="n"/>
      <c r="D25" s="34" t="str">
        <f>IF(A25="","",B25+C25)</f>
        <v/>
      </c>
      <c r="E25" s="29" t="n"/>
      <c r="F25" s="39" t="n"/>
      <c r="G25" s="39" t="n"/>
      <c r="H25" s="39" t="n"/>
      <c r="I25" s="34" t="str">
        <f>IF(A25="","",IF(1-F25-G25-H25&lt;=0,"",D25/(1-F25-G25-H25)))</f>
        <v/>
      </c>
      <c r="J25" s="34" t="str">
        <f>IF(OR(A25="",E25=""),"",E25*(1-F25-G25)-D25)</f>
        <v/>
      </c>
      <c r="K25" s="40" t="str">
        <f>IF(OR(A25="",E25="",E25&lt;=0),"",J25/E25)</f>
        <v/>
      </c>
    </row>
    <row r="26" ht="22" customHeight="1">
      <c r="A26" s="23" t="n"/>
      <c r="B26" s="35" t="str">
        <f>IF(A26="","",SUMIF('FICHA TÉCNICA'!$A$8:$A$87,A26,'FICHA TÉCNICA'!$E$8:$E$87))</f>
        <v/>
      </c>
      <c r="C26" s="25" t="n"/>
      <c r="D26" s="32" t="str">
        <f>IF(A26="","",B26+C26)</f>
        <v/>
      </c>
      <c r="E26" s="25" t="n"/>
      <c r="F26" s="36" t="n"/>
      <c r="G26" s="36" t="n"/>
      <c r="H26" s="36" t="n"/>
      <c r="I26" s="32" t="str">
        <f>IF(A26="","",IF(1-F26-G26-H26&lt;=0,"",D26/(1-F26-G26-H26)))</f>
        <v/>
      </c>
      <c r="J26" s="32" t="str">
        <f>IF(OR(A26="",E26=""),"",E26*(1-F26-G26)-D26)</f>
        <v/>
      </c>
      <c r="K26" s="37" t="str">
        <f>IF(OR(A26="",E26="",E26&lt;=0),"",J26/E26)</f>
        <v/>
      </c>
    </row>
    <row r="27" ht="22" customHeight="1">
      <c r="A27" s="27" t="n"/>
      <c r="B27" s="38" t="str">
        <f>IF(A27="","",SUMIF('FICHA TÉCNICA'!$A$8:$A$87,A27,'FICHA TÉCNICA'!$E$8:$E$87))</f>
        <v/>
      </c>
      <c r="C27" s="29" t="n"/>
      <c r="D27" s="34" t="str">
        <f>IF(A27="","",B27+C27)</f>
        <v/>
      </c>
      <c r="E27" s="29" t="n"/>
      <c r="F27" s="39" t="n"/>
      <c r="G27" s="39" t="n"/>
      <c r="H27" s="39" t="n"/>
      <c r="I27" s="34" t="str">
        <f>IF(A27="","",IF(1-F27-G27-H27&lt;=0,"",D27/(1-F27-G27-H27)))</f>
        <v/>
      </c>
      <c r="J27" s="34" t="str">
        <f>IF(OR(A27="",E27=""),"",E27*(1-F27-G27)-D27)</f>
        <v/>
      </c>
      <c r="K27" s="40" t="str">
        <f>IF(OR(A27="",E27="",E27&lt;=0),"",J27/E27)</f>
        <v/>
      </c>
    </row>
    <row r="28" ht="22" customHeight="1">
      <c r="A28" s="23" t="n"/>
      <c r="B28" s="35" t="str">
        <f>IF(A28="","",SUMIF('FICHA TÉCNICA'!$A$8:$A$87,A28,'FICHA TÉCNICA'!$E$8:$E$87))</f>
        <v/>
      </c>
      <c r="C28" s="25" t="n"/>
      <c r="D28" s="32" t="str">
        <f>IF(A28="","",B28+C28)</f>
        <v/>
      </c>
      <c r="E28" s="25" t="n"/>
      <c r="F28" s="36" t="n"/>
      <c r="G28" s="36" t="n"/>
      <c r="H28" s="36" t="n"/>
      <c r="I28" s="32" t="str">
        <f>IF(A28="","",IF(1-F28-G28-H28&lt;=0,"",D28/(1-F28-G28-H28)))</f>
        <v/>
      </c>
      <c r="J28" s="32" t="str">
        <f>IF(OR(A28="",E28=""),"",E28*(1-F28-G28)-D28)</f>
        <v/>
      </c>
      <c r="K28" s="37" t="str">
        <f>IF(OR(A28="",E28="",E28&lt;=0),"",J28/E28)</f>
        <v/>
      </c>
    </row>
    <row r="29" ht="22" customHeight="1">
      <c r="A29" s="27" t="n"/>
      <c r="B29" s="38" t="str">
        <f>IF(A29="","",SUMIF('FICHA TÉCNICA'!$A$8:$A$87,A29,'FICHA TÉCNICA'!$E$8:$E$87))</f>
        <v/>
      </c>
      <c r="C29" s="29" t="n"/>
      <c r="D29" s="34" t="str">
        <f>IF(A29="","",B29+C29)</f>
        <v/>
      </c>
      <c r="E29" s="29" t="n"/>
      <c r="F29" s="39" t="n"/>
      <c r="G29" s="39" t="n"/>
      <c r="H29" s="39" t="n"/>
      <c r="I29" s="34" t="str">
        <f>IF(A29="","",IF(1-F29-G29-H29&lt;=0,"",D29/(1-F29-G29-H29)))</f>
        <v/>
      </c>
      <c r="J29" s="34" t="str">
        <f>IF(OR(A29="",E29=""),"",E29*(1-F29-G29)-D29)</f>
        <v/>
      </c>
      <c r="K29" s="40" t="str">
        <f>IF(OR(A29="",E29="",E29&lt;=0),"",J29/E29)</f>
        <v/>
      </c>
    </row>
    <row r="30" ht="22" customHeight="1">
      <c r="A30" s="23" t="n"/>
      <c r="B30" s="35" t="str">
        <f>IF(A30="","",SUMIF('FICHA TÉCNICA'!$A$8:$A$87,A30,'FICHA TÉCNICA'!$E$8:$E$87))</f>
        <v/>
      </c>
      <c r="C30" s="25" t="n"/>
      <c r="D30" s="32" t="str">
        <f>IF(A30="","",B30+C30)</f>
        <v/>
      </c>
      <c r="E30" s="25" t="n"/>
      <c r="F30" s="36" t="n"/>
      <c r="G30" s="36" t="n"/>
      <c r="H30" s="36" t="n"/>
      <c r="I30" s="32" t="str">
        <f>IF(A30="","",IF(1-F30-G30-H30&lt;=0,"",D30/(1-F30-G30-H30)))</f>
        <v/>
      </c>
      <c r="J30" s="32" t="str">
        <f>IF(OR(A30="",E30=""),"",E30*(1-F30-G30)-D30)</f>
        <v/>
      </c>
      <c r="K30" s="37" t="str">
        <f>IF(OR(A30="",E30="",E30&lt;=0),"",J30/E30)</f>
        <v/>
      </c>
    </row>
    <row r="31" ht="22" customHeight="1">
      <c r="A31" s="27" t="n"/>
      <c r="B31" s="38" t="str">
        <f>IF(A31="","",SUMIF('FICHA TÉCNICA'!$A$8:$A$87,A31,'FICHA TÉCNICA'!$E$8:$E$87))</f>
        <v/>
      </c>
      <c r="C31" s="29" t="n"/>
      <c r="D31" s="34" t="str">
        <f>IF(A31="","",B31+C31)</f>
        <v/>
      </c>
      <c r="E31" s="29" t="n"/>
      <c r="F31" s="39" t="n"/>
      <c r="G31" s="39" t="n"/>
      <c r="H31" s="39" t="n"/>
      <c r="I31" s="34" t="str">
        <f>IF(A31="","",IF(1-F31-G31-H31&lt;=0,"",D31/(1-F31-G31-H31)))</f>
        <v/>
      </c>
      <c r="J31" s="34" t="str">
        <f>IF(OR(A31="",E31=""),"",E31*(1-F31-G31)-D31)</f>
        <v/>
      </c>
      <c r="K31" s="40" t="str">
        <f>IF(OR(A31="",E31="",E31&lt;=0),"",J31/E31)</f>
        <v/>
      </c>
    </row>
    <row r="32" ht="22" customHeight="1">
      <c r="A32" s="23" t="n"/>
      <c r="B32" s="35" t="str">
        <f>IF(A32="","",SUMIF('FICHA TÉCNICA'!$A$8:$A$87,A32,'FICHA TÉCNICA'!$E$8:$E$87))</f>
        <v/>
      </c>
      <c r="C32" s="25" t="n"/>
      <c r="D32" s="32" t="str">
        <f>IF(A32="","",B32+C32)</f>
        <v/>
      </c>
      <c r="E32" s="25" t="n"/>
      <c r="F32" s="36" t="n"/>
      <c r="G32" s="36" t="n"/>
      <c r="H32" s="36" t="n"/>
      <c r="I32" s="32" t="str">
        <f>IF(A32="","",IF(1-F32-G32-H32&lt;=0,"",D32/(1-F32-G32-H32)))</f>
        <v/>
      </c>
      <c r="J32" s="32" t="str">
        <f>IF(OR(A32="",E32=""),"",E32*(1-F32-G32)-D32)</f>
        <v/>
      </c>
      <c r="K32" s="37" t="str">
        <f>IF(OR(A32="",E32="",E32&lt;=0),"",J32/E32)</f>
        <v/>
      </c>
    </row>
    <row r="33" ht="22" customHeight="1">
      <c r="A33" s="27" t="n"/>
      <c r="B33" s="38" t="str">
        <f>IF(A33="","",SUMIF('FICHA TÉCNICA'!$A$8:$A$87,A33,'FICHA TÉCNICA'!$E$8:$E$87))</f>
        <v/>
      </c>
      <c r="C33" s="29" t="n"/>
      <c r="D33" s="34" t="str">
        <f>IF(A33="","",B33+C33)</f>
        <v/>
      </c>
      <c r="E33" s="29" t="n"/>
      <c r="F33" s="39" t="n"/>
      <c r="G33" s="39" t="n"/>
      <c r="H33" s="39" t="n"/>
      <c r="I33" s="34" t="str">
        <f>IF(A33="","",IF(1-F33-G33-H33&lt;=0,"",D33/(1-F33-G33-H33)))</f>
        <v/>
      </c>
      <c r="J33" s="34" t="str">
        <f>IF(OR(A33="",E33=""),"",E33*(1-F33-G33)-D33)</f>
        <v/>
      </c>
      <c r="K33" s="40" t="str">
        <f>IF(OR(A33="",E33="",E33&lt;=0),"",J33/E33)</f>
        <v/>
      </c>
    </row>
    <row r="34" ht="22" customHeight="1">
      <c r="A34" s="23" t="n"/>
      <c r="B34" s="35" t="str">
        <f>IF(A34="","",SUMIF('FICHA TÉCNICA'!$A$8:$A$87,A34,'FICHA TÉCNICA'!$E$8:$E$87))</f>
        <v/>
      </c>
      <c r="C34" s="25" t="n"/>
      <c r="D34" s="32" t="str">
        <f>IF(A34="","",B34+C34)</f>
        <v/>
      </c>
      <c r="E34" s="25" t="n"/>
      <c r="F34" s="36" t="n"/>
      <c r="G34" s="36" t="n"/>
      <c r="H34" s="36" t="n"/>
      <c r="I34" s="32" t="str">
        <f>IF(A34="","",IF(1-F34-G34-H34&lt;=0,"",D34/(1-F34-G34-H34)))</f>
        <v/>
      </c>
      <c r="J34" s="32" t="str">
        <f>IF(OR(A34="",E34=""),"",E34*(1-F34-G34)-D34)</f>
        <v/>
      </c>
      <c r="K34" s="37" t="str">
        <f>IF(OR(A34="",E34="",E34&lt;=0),"",J34/E34)</f>
        <v/>
      </c>
    </row>
    <row r="35" ht="22" customHeight="1">
      <c r="A35" s="27" t="n"/>
      <c r="B35" s="38" t="str">
        <f>IF(A35="","",SUMIF('FICHA TÉCNICA'!$A$8:$A$87,A35,'FICHA TÉCNICA'!$E$8:$E$87))</f>
        <v/>
      </c>
      <c r="C35" s="29" t="n"/>
      <c r="D35" s="34" t="str">
        <f>IF(A35="","",B35+C35)</f>
        <v/>
      </c>
      <c r="E35" s="29" t="n"/>
      <c r="F35" s="39" t="n"/>
      <c r="G35" s="39" t="n"/>
      <c r="H35" s="39" t="n"/>
      <c r="I35" s="34" t="str">
        <f>IF(A35="","",IF(1-F35-G35-H35&lt;=0,"",D35/(1-F35-G35-H35)))</f>
        <v/>
      </c>
      <c r="J35" s="34" t="str">
        <f>IF(OR(A35="",E35=""),"",E35*(1-F35-G35)-D35)</f>
        <v/>
      </c>
      <c r="K35" s="40" t="str">
        <f>IF(OR(A35="",E35="",E35&lt;=0),"",J35/E35)</f>
        <v/>
      </c>
    </row>
    <row r="36" ht="22" customHeight="1">
      <c r="A36" s="23" t="n"/>
      <c r="B36" s="35" t="str">
        <f>IF(A36="","",SUMIF('FICHA TÉCNICA'!$A$8:$A$87,A36,'FICHA TÉCNICA'!$E$8:$E$87))</f>
        <v/>
      </c>
      <c r="C36" s="25" t="n"/>
      <c r="D36" s="32" t="str">
        <f>IF(A36="","",B36+C36)</f>
        <v/>
      </c>
      <c r="E36" s="25" t="n"/>
      <c r="F36" s="36" t="n"/>
      <c r="G36" s="36" t="n"/>
      <c r="H36" s="36" t="n"/>
      <c r="I36" s="32" t="str">
        <f>IF(A36="","",IF(1-F36-G36-H36&lt;=0,"",D36/(1-F36-G36-H36)))</f>
        <v/>
      </c>
      <c r="J36" s="32" t="str">
        <f>IF(OR(A36="",E36=""),"",E36*(1-F36-G36)-D36)</f>
        <v/>
      </c>
      <c r="K36" s="37" t="str">
        <f>IF(OR(A36="",E36="",E36&lt;=0),"",J36/E36)</f>
        <v/>
      </c>
    </row>
    <row r="37" ht="22" customHeight="1">
      <c r="A37" s="27" t="n"/>
      <c r="B37" s="38" t="str">
        <f>IF(A37="","",SUMIF('FICHA TÉCNICA'!$A$8:$A$87,A37,'FICHA TÉCNICA'!$E$8:$E$87))</f>
        <v/>
      </c>
      <c r="C37" s="29" t="n"/>
      <c r="D37" s="34" t="str">
        <f>IF(A37="","",B37+C37)</f>
        <v/>
      </c>
      <c r="E37" s="29" t="n"/>
      <c r="F37" s="39" t="n"/>
      <c r="G37" s="39" t="n"/>
      <c r="H37" s="39" t="n"/>
      <c r="I37" s="34" t="str">
        <f>IF(A37="","",IF(1-F37-G37-H37&lt;=0,"",D37/(1-F37-G37-H37)))</f>
        <v/>
      </c>
      <c r="J37" s="34" t="str">
        <f>IF(OR(A37="",E37=""),"",E37*(1-F37-G37)-D37)</f>
        <v/>
      </c>
      <c r="K37" s="40" t="str">
        <f>IF(OR(A37="",E37="",E37&lt;=0),"",J37/E37)</f>
        <v/>
      </c>
    </row>
    <row r="38" ht="22" customHeight="1">
      <c r="A38" s="23" t="n"/>
      <c r="B38" s="35" t="str">
        <f>IF(A38="","",SUMIF('FICHA TÉCNICA'!$A$8:$A$87,A38,'FICHA TÉCNICA'!$E$8:$E$87))</f>
        <v/>
      </c>
      <c r="C38" s="25" t="n"/>
      <c r="D38" s="32" t="str">
        <f>IF(A38="","",B38+C38)</f>
        <v/>
      </c>
      <c r="E38" s="25" t="n"/>
      <c r="F38" s="36" t="n"/>
      <c r="G38" s="36" t="n"/>
      <c r="H38" s="36" t="n"/>
      <c r="I38" s="32" t="str">
        <f>IF(A38="","",IF(1-F38-G38-H38&lt;=0,"",D38/(1-F38-G38-H38)))</f>
        <v/>
      </c>
      <c r="J38" s="32" t="str">
        <f>IF(OR(A38="",E38=""),"",E38*(1-F38-G38)-D38)</f>
        <v/>
      </c>
      <c r="K38" s="37" t="str">
        <f>IF(OR(A38="",E38="",E38&lt;=0),"",J38/E38)</f>
        <v/>
      </c>
    </row>
    <row r="39" ht="22" customHeight="1">
      <c r="A39" s="27" t="n"/>
      <c r="B39" s="38" t="str">
        <f>IF(A39="","",SUMIF('FICHA TÉCNICA'!$A$8:$A$87,A39,'FICHA TÉCNICA'!$E$8:$E$87))</f>
        <v/>
      </c>
      <c r="C39" s="29" t="n"/>
      <c r="D39" s="34" t="str">
        <f>IF(A39="","",B39+C39)</f>
        <v/>
      </c>
      <c r="E39" s="29" t="n"/>
      <c r="F39" s="39" t="n"/>
      <c r="G39" s="39" t="n"/>
      <c r="H39" s="39" t="n"/>
      <c r="I39" s="34" t="str">
        <f>IF(A39="","",IF(1-F39-G39-H39&lt;=0,"",D39/(1-F39-G39-H39)))</f>
        <v/>
      </c>
      <c r="J39" s="34" t="str">
        <f>IF(OR(A39="",E39=""),"",E39*(1-F39-G39)-D39)</f>
        <v/>
      </c>
      <c r="K39" s="40" t="str">
        <f>IF(OR(A39="",E39="",E39&lt;=0),"",J39/E39)</f>
        <v/>
      </c>
    </row>
    <row r="40" ht="22" customHeight="1">
      <c r="A40" s="23" t="n"/>
      <c r="B40" s="35" t="str">
        <f>IF(A40="","",SUMIF('FICHA TÉCNICA'!$A$8:$A$87,A40,'FICHA TÉCNICA'!$E$8:$E$87))</f>
        <v/>
      </c>
      <c r="C40" s="25" t="n"/>
      <c r="D40" s="32" t="str">
        <f>IF(A40="","",B40+C40)</f>
        <v/>
      </c>
      <c r="E40" s="25" t="n"/>
      <c r="F40" s="36" t="n"/>
      <c r="G40" s="36" t="n"/>
      <c r="H40" s="36" t="n"/>
      <c r="I40" s="32" t="str">
        <f>IF(A40="","",IF(1-F40-G40-H40&lt;=0,"",D40/(1-F40-G40-H40)))</f>
        <v/>
      </c>
      <c r="J40" s="32" t="str">
        <f>IF(OR(A40="",E40=""),"",E40*(1-F40-G40)-D40)</f>
        <v/>
      </c>
      <c r="K40" s="37" t="str">
        <f>IF(OR(A40="",E40="",E40&lt;=0),"",J40/E40)</f>
        <v/>
      </c>
    </row>
    <row r="41" ht="22" customHeight="1">
      <c r="A41" s="27" t="n"/>
      <c r="B41" s="38" t="str">
        <f>IF(A41="","",SUMIF('FICHA TÉCNICA'!$A$8:$A$87,A41,'FICHA TÉCNICA'!$E$8:$E$87))</f>
        <v/>
      </c>
      <c r="C41" s="29" t="n"/>
      <c r="D41" s="34" t="str">
        <f>IF(A41="","",B41+C41)</f>
        <v/>
      </c>
      <c r="E41" s="29" t="n"/>
      <c r="F41" s="39" t="n"/>
      <c r="G41" s="39" t="n"/>
      <c r="H41" s="39" t="n"/>
      <c r="I41" s="34" t="str">
        <f>IF(A41="","",IF(1-F41-G41-H41&lt;=0,"",D41/(1-F41-G41-H41)))</f>
        <v/>
      </c>
      <c r="J41" s="34" t="str">
        <f>IF(OR(A41="",E41=""),"",E41*(1-F41-G41)-D41)</f>
        <v/>
      </c>
      <c r="K41" s="40" t="str">
        <f>IF(OR(A41="",E41="",E41&lt;=0),"",J41/E41)</f>
        <v/>
      </c>
    </row>
    <row r="42" ht="22" customHeight="1">
      <c r="A42" s="23" t="n"/>
      <c r="B42" s="35" t="str">
        <f>IF(A42="","",SUMIF('FICHA TÉCNICA'!$A$8:$A$87,A42,'FICHA TÉCNICA'!$E$8:$E$87))</f>
        <v/>
      </c>
      <c r="C42" s="25" t="n"/>
      <c r="D42" s="32" t="str">
        <f>IF(A42="","",B42+C42)</f>
        <v/>
      </c>
      <c r="E42" s="25" t="n"/>
      <c r="F42" s="36" t="n"/>
      <c r="G42" s="36" t="n"/>
      <c r="H42" s="36" t="n"/>
      <c r="I42" s="32" t="str">
        <f>IF(A42="","",IF(1-F42-G42-H42&lt;=0,"",D42/(1-F42-G42-H42)))</f>
        <v/>
      </c>
      <c r="J42" s="32" t="str">
        <f>IF(OR(A42="",E42=""),"",E42*(1-F42-G42)-D42)</f>
        <v/>
      </c>
      <c r="K42" s="37" t="str">
        <f>IF(OR(A42="",E42="",E42&lt;=0),"",J42/E42)</f>
        <v/>
      </c>
    </row>
    <row r="43" ht="22" customHeight="1">
      <c r="A43" s="27" t="n"/>
      <c r="B43" s="38" t="str">
        <f>IF(A43="","",SUMIF('FICHA TÉCNICA'!$A$8:$A$87,A43,'FICHA TÉCNICA'!$E$8:$E$87))</f>
        <v/>
      </c>
      <c r="C43" s="29" t="n"/>
      <c r="D43" s="34" t="str">
        <f>IF(A43="","",B43+C43)</f>
        <v/>
      </c>
      <c r="E43" s="29" t="n"/>
      <c r="F43" s="39" t="n"/>
      <c r="G43" s="39" t="n"/>
      <c r="H43" s="39" t="n"/>
      <c r="I43" s="34" t="str">
        <f>IF(A43="","",IF(1-F43-G43-H43&lt;=0,"",D43/(1-F43-G43-H43)))</f>
        <v/>
      </c>
      <c r="J43" s="34" t="str">
        <f>IF(OR(A43="",E43=""),"",E43*(1-F43-G43)-D43)</f>
        <v/>
      </c>
      <c r="K43" s="40" t="str">
        <f>IF(OR(A43="",E43="",E43&lt;=0),"",J43/E43)</f>
        <v/>
      </c>
    </row>
    <row r="44" ht="22" customHeight="1">
      <c r="A44" s="23" t="n"/>
      <c r="B44" s="35" t="str">
        <f>IF(A44="","",SUMIF('FICHA TÉCNICA'!$A$8:$A$87,A44,'FICHA TÉCNICA'!$E$8:$E$87))</f>
        <v/>
      </c>
      <c r="C44" s="25" t="n"/>
      <c r="D44" s="32" t="str">
        <f>IF(A44="","",B44+C44)</f>
        <v/>
      </c>
      <c r="E44" s="25" t="n"/>
      <c r="F44" s="36" t="n"/>
      <c r="G44" s="36" t="n"/>
      <c r="H44" s="36" t="n"/>
      <c r="I44" s="32" t="str">
        <f>IF(A44="","",IF(1-F44-G44-H44&lt;=0,"",D44/(1-F44-G44-H44)))</f>
        <v/>
      </c>
      <c r="J44" s="32" t="str">
        <f>IF(OR(A44="",E44=""),"",E44*(1-F44-G44)-D44)</f>
        <v/>
      </c>
      <c r="K44" s="37" t="str">
        <f>IF(OR(A44="",E44="",E44&lt;=0),"",J44/E44)</f>
        <v/>
      </c>
    </row>
    <row r="45" ht="22" customHeight="1">
      <c r="A45" s="27" t="n"/>
      <c r="B45" s="38" t="str">
        <f>IF(A45="","",SUMIF('FICHA TÉCNICA'!$A$8:$A$87,A45,'FICHA TÉCNICA'!$E$8:$E$87))</f>
        <v/>
      </c>
      <c r="C45" s="29" t="n"/>
      <c r="D45" s="34" t="str">
        <f>IF(A45="","",B45+C45)</f>
        <v/>
      </c>
      <c r="E45" s="29" t="n"/>
      <c r="F45" s="39" t="n"/>
      <c r="G45" s="39" t="n"/>
      <c r="H45" s="39" t="n"/>
      <c r="I45" s="34" t="str">
        <f>IF(A45="","",IF(1-F45-G45-H45&lt;=0,"",D45/(1-F45-G45-H45)))</f>
        <v/>
      </c>
      <c r="J45" s="34" t="str">
        <f>IF(OR(A45="",E45=""),"",E45*(1-F45-G45)-D45)</f>
        <v/>
      </c>
      <c r="K45" s="40" t="str">
        <f>IF(OR(A45="",E45="",E45&lt;=0),"",J45/E45)</f>
        <v/>
      </c>
    </row>
    <row r="46" ht="22" customHeight="1">
      <c r="A46" s="23" t="n"/>
      <c r="B46" s="35" t="str">
        <f>IF(A46="","",SUMIF('FICHA TÉCNICA'!$A$8:$A$87,A46,'FICHA TÉCNICA'!$E$8:$E$87))</f>
        <v/>
      </c>
      <c r="C46" s="25" t="n"/>
      <c r="D46" s="32" t="str">
        <f>IF(A46="","",B46+C46)</f>
        <v/>
      </c>
      <c r="E46" s="25" t="n"/>
      <c r="F46" s="36" t="n"/>
      <c r="G46" s="36" t="n"/>
      <c r="H46" s="36" t="n"/>
      <c r="I46" s="32" t="str">
        <f>IF(A46="","",IF(1-F46-G46-H46&lt;=0,"",D46/(1-F46-G46-H46)))</f>
        <v/>
      </c>
      <c r="J46" s="32" t="str">
        <f>IF(OR(A46="",E46=""),"",E46*(1-F46-G46)-D46)</f>
        <v/>
      </c>
      <c r="K46" s="37" t="str">
        <f>IF(OR(A46="",E46="",E46&lt;=0),"",J46/E46)</f>
        <v/>
      </c>
    </row>
    <row r="47" ht="22" customHeight="1">
      <c r="A47" s="27" t="n"/>
      <c r="B47" s="38" t="str">
        <f>IF(A47="","",SUMIF('FICHA TÉCNICA'!$A$8:$A$87,A47,'FICHA TÉCNICA'!$E$8:$E$87))</f>
        <v/>
      </c>
      <c r="C47" s="29" t="n"/>
      <c r="D47" s="34" t="str">
        <f>IF(A47="","",B47+C47)</f>
        <v/>
      </c>
      <c r="E47" s="29" t="n"/>
      <c r="F47" s="39" t="n"/>
      <c r="G47" s="39" t="n"/>
      <c r="H47" s="39" t="n"/>
      <c r="I47" s="34" t="str">
        <f>IF(A47="","",IF(1-F47-G47-H47&lt;=0,"",D47/(1-F47-G47-H47)))</f>
        <v/>
      </c>
      <c r="J47" s="34" t="str">
        <f>IF(OR(A47="",E47=""),"",E47*(1-F47-G47)-D47)</f>
        <v/>
      </c>
      <c r="K47" s="40" t="str">
        <f>IF(OR(A47="",E47="",E47&lt;=0),"",J47/E47)</f>
        <v/>
      </c>
    </row>
    <row r="48" ht="22" customHeight="1">
      <c r="A48" s="23" t="n"/>
      <c r="B48" s="35" t="str">
        <f>IF(A48="","",SUMIF('FICHA TÉCNICA'!$A$8:$A$87,A48,'FICHA TÉCNICA'!$E$8:$E$87))</f>
        <v/>
      </c>
      <c r="C48" s="25" t="n"/>
      <c r="D48" s="32" t="str">
        <f>IF(A48="","",B48+C48)</f>
        <v/>
      </c>
      <c r="E48" s="25" t="n"/>
      <c r="F48" s="36" t="n"/>
      <c r="G48" s="36" t="n"/>
      <c r="H48" s="36" t="n"/>
      <c r="I48" s="32" t="str">
        <f>IF(A48="","",IF(1-F48-G48-H48&lt;=0,"",D48/(1-F48-G48-H48)))</f>
        <v/>
      </c>
      <c r="J48" s="32" t="str">
        <f>IF(OR(A48="",E48=""),"",E48*(1-F48-G48)-D48)</f>
        <v/>
      </c>
      <c r="K48" s="37" t="str">
        <f>IF(OR(A48="",E48="",E48&lt;=0),"",J48/E48)</f>
        <v/>
      </c>
    </row>
    <row r="49" ht="22" customHeight="1">
      <c r="A49" s="27" t="n"/>
      <c r="B49" s="38" t="str">
        <f>IF(A49="","",SUMIF('FICHA TÉCNICA'!$A$8:$A$87,A49,'FICHA TÉCNICA'!$E$8:$E$87))</f>
        <v/>
      </c>
      <c r="C49" s="29" t="n"/>
      <c r="D49" s="34" t="str">
        <f>IF(A49="","",B49+C49)</f>
        <v/>
      </c>
      <c r="E49" s="29" t="n"/>
      <c r="F49" s="39" t="n"/>
      <c r="G49" s="39" t="n"/>
      <c r="H49" s="39" t="n"/>
      <c r="I49" s="34" t="str">
        <f>IF(A49="","",IF(1-F49-G49-H49&lt;=0,"",D49/(1-F49-G49-H49)))</f>
        <v/>
      </c>
      <c r="J49" s="34" t="str">
        <f>IF(OR(A49="",E49=""),"",E49*(1-F49-G49)-D49)</f>
        <v/>
      </c>
      <c r="K49" s="40" t="str">
        <f>IF(OR(A49="",E49="",E49&lt;=0),"",J49/E49)</f>
        <v/>
      </c>
    </row>
    <row r="50" ht="22" customHeight="1">
      <c r="A50" s="23" t="n"/>
      <c r="B50" s="35" t="str">
        <f>IF(A50="","",SUMIF('FICHA TÉCNICA'!$A$8:$A$87,A50,'FICHA TÉCNICA'!$E$8:$E$87))</f>
        <v/>
      </c>
      <c r="C50" s="25" t="n"/>
      <c r="D50" s="32" t="str">
        <f>IF(A50="","",B50+C50)</f>
        <v/>
      </c>
      <c r="E50" s="25" t="n"/>
      <c r="F50" s="36" t="n"/>
      <c r="G50" s="36" t="n"/>
      <c r="H50" s="36" t="n"/>
      <c r="I50" s="32" t="str">
        <f>IF(A50="","",IF(1-F50-G50-H50&lt;=0,"",D50/(1-F50-G50-H50)))</f>
        <v/>
      </c>
      <c r="J50" s="32" t="str">
        <f>IF(OR(A50="",E50=""),"",E50*(1-F50-G50)-D50)</f>
        <v/>
      </c>
      <c r="K50" s="37" t="str">
        <f>IF(OR(A50="",E50="",E50&lt;=0),"",J50/E50)</f>
        <v/>
      </c>
    </row>
    <row r="51" ht="22" customHeight="1">
      <c r="A51" s="27" t="n"/>
      <c r="B51" s="38" t="str">
        <f>IF(A51="","",SUMIF('FICHA TÉCNICA'!$A$8:$A$87,A51,'FICHA TÉCNICA'!$E$8:$E$87))</f>
        <v/>
      </c>
      <c r="C51" s="29" t="n"/>
      <c r="D51" s="34" t="str">
        <f>IF(A51="","",B51+C51)</f>
        <v/>
      </c>
      <c r="E51" s="29" t="n"/>
      <c r="F51" s="39" t="n"/>
      <c r="G51" s="39" t="n"/>
      <c r="H51" s="39" t="n"/>
      <c r="I51" s="34" t="str">
        <f>IF(A51="","",IF(1-F51-G51-H51&lt;=0,"",D51/(1-F51-G51-H51)))</f>
        <v/>
      </c>
      <c r="J51" s="34" t="str">
        <f>IF(OR(A51="",E51=""),"",E51*(1-F51-G51)-D51)</f>
        <v/>
      </c>
      <c r="K51" s="40" t="str">
        <f>IF(OR(A51="",E51="",E51&lt;=0),"",J51/E51)</f>
        <v/>
      </c>
    </row>
    <row r="52" ht="22" customHeight="1">
      <c r="A52" s="23" t="n"/>
      <c r="B52" s="35" t="str">
        <f>IF(A52="","",SUMIF('FICHA TÉCNICA'!$A$8:$A$87,A52,'FICHA TÉCNICA'!$E$8:$E$87))</f>
        <v/>
      </c>
      <c r="C52" s="25" t="n"/>
      <c r="D52" s="32" t="str">
        <f>IF(A52="","",B52+C52)</f>
        <v/>
      </c>
      <c r="E52" s="25" t="n"/>
      <c r="F52" s="36" t="n"/>
      <c r="G52" s="36" t="n"/>
      <c r="H52" s="36" t="n"/>
      <c r="I52" s="32" t="str">
        <f>IF(A52="","",IF(1-F52-G52-H52&lt;=0,"",D52/(1-F52-G52-H52)))</f>
        <v/>
      </c>
      <c r="J52" s="32" t="str">
        <f>IF(OR(A52="",E52=""),"",E52*(1-F52-G52)-D52)</f>
        <v/>
      </c>
      <c r="K52" s="37" t="str">
        <f>IF(OR(A52="",E52="",E52&lt;=0),"",J52/E52)</f>
        <v/>
      </c>
    </row>
    <row r="53" ht="22" customHeight="1">
      <c r="A53" s="27" t="n"/>
      <c r="B53" s="38" t="str">
        <f>IF(A53="","",SUMIF('FICHA TÉCNICA'!$A$8:$A$87,A53,'FICHA TÉCNICA'!$E$8:$E$87))</f>
        <v/>
      </c>
      <c r="C53" s="29" t="n"/>
      <c r="D53" s="34" t="str">
        <f>IF(A53="","",B53+C53)</f>
        <v/>
      </c>
      <c r="E53" s="29" t="n"/>
      <c r="F53" s="39" t="n"/>
      <c r="G53" s="39" t="n"/>
      <c r="H53" s="39" t="n"/>
      <c r="I53" s="34" t="str">
        <f>IF(A53="","",IF(1-F53-G53-H53&lt;=0,"",D53/(1-F53-G53-H53)))</f>
        <v/>
      </c>
      <c r="J53" s="34" t="str">
        <f>IF(OR(A53="",E53=""),"",E53*(1-F53-G53)-D53)</f>
        <v/>
      </c>
      <c r="K53" s="40" t="str">
        <f>IF(OR(A53="",E53="",E53&lt;=0),"",J53/E53)</f>
        <v/>
      </c>
    </row>
    <row r="54" ht="22" customHeight="1">
      <c r="A54" s="23" t="n"/>
      <c r="B54" s="35" t="str">
        <f>IF(A54="","",SUMIF('FICHA TÉCNICA'!$A$8:$A$87,A54,'FICHA TÉCNICA'!$E$8:$E$87))</f>
        <v/>
      </c>
      <c r="C54" s="25" t="n"/>
      <c r="D54" s="32" t="str">
        <f>IF(A54="","",B54+C54)</f>
        <v/>
      </c>
      <c r="E54" s="25" t="n"/>
      <c r="F54" s="36" t="n"/>
      <c r="G54" s="36" t="n"/>
      <c r="H54" s="36" t="n"/>
      <c r="I54" s="32" t="str">
        <f>IF(A54="","",IF(1-F54-G54-H54&lt;=0,"",D54/(1-F54-G54-H54)))</f>
        <v/>
      </c>
      <c r="J54" s="32" t="str">
        <f>IF(OR(A54="",E54=""),"",E54*(1-F54-G54)-D54)</f>
        <v/>
      </c>
      <c r="K54" s="37" t="str">
        <f>IF(OR(A54="",E54="",E54&lt;=0),"",J54/E54)</f>
        <v/>
      </c>
    </row>
    <row r="55" ht="22" customHeight="1">
      <c r="A55" s="27" t="n"/>
      <c r="B55" s="38" t="str">
        <f>IF(A55="","",SUMIF('FICHA TÉCNICA'!$A$8:$A$87,A55,'FICHA TÉCNICA'!$E$8:$E$87))</f>
        <v/>
      </c>
      <c r="C55" s="29" t="n"/>
      <c r="D55" s="34" t="str">
        <f>IF(A55="","",B55+C55)</f>
        <v/>
      </c>
      <c r="E55" s="29" t="n"/>
      <c r="F55" s="39" t="n"/>
      <c r="G55" s="39" t="n"/>
      <c r="H55" s="39" t="n"/>
      <c r="I55" s="34" t="str">
        <f>IF(A55="","",IF(1-F55-G55-H55&lt;=0,"",D55/(1-F55-G55-H55)))</f>
        <v/>
      </c>
      <c r="J55" s="34" t="str">
        <f>IF(OR(A55="",E55=""),"",E55*(1-F55-G55)-D55)</f>
        <v/>
      </c>
      <c r="K55" s="40" t="str">
        <f>IF(OR(A55="",E55="",E55&lt;=0),"",J55/E55)</f>
        <v/>
      </c>
    </row>
    <row r="56" ht="22" customHeight="1">
      <c r="A56" s="23" t="n"/>
      <c r="B56" s="35" t="str">
        <f>IF(A56="","",SUMIF('FICHA TÉCNICA'!$A$8:$A$87,A56,'FICHA TÉCNICA'!$E$8:$E$87))</f>
        <v/>
      </c>
      <c r="C56" s="25" t="n"/>
      <c r="D56" s="32" t="str">
        <f>IF(A56="","",B56+C56)</f>
        <v/>
      </c>
      <c r="E56" s="25" t="n"/>
      <c r="F56" s="36" t="n"/>
      <c r="G56" s="36" t="n"/>
      <c r="H56" s="36" t="n"/>
      <c r="I56" s="32" t="str">
        <f>IF(A56="","",IF(1-F56-G56-H56&lt;=0,"",D56/(1-F56-G56-H56)))</f>
        <v/>
      </c>
      <c r="J56" s="32" t="str">
        <f>IF(OR(A56="",E56=""),"",E56*(1-F56-G56)-D56)</f>
        <v/>
      </c>
      <c r="K56" s="37" t="str">
        <f>IF(OR(A56="",E56="",E56&lt;=0),"",J56/E56)</f>
        <v/>
      </c>
    </row>
    <row r="57" ht="22" customHeight="1">
      <c r="A57" s="27" t="n"/>
      <c r="B57" s="38" t="str">
        <f>IF(A57="","",SUMIF('FICHA TÉCNICA'!$A$8:$A$87,A57,'FICHA TÉCNICA'!$E$8:$E$87))</f>
        <v/>
      </c>
      <c r="C57" s="29" t="n"/>
      <c r="D57" s="34" t="str">
        <f>IF(A57="","",B57+C57)</f>
        <v/>
      </c>
      <c r="E57" s="29" t="n"/>
      <c r="F57" s="39" t="n"/>
      <c r="G57" s="39" t="n"/>
      <c r="H57" s="39" t="n"/>
      <c r="I57" s="34" t="str">
        <f>IF(A57="","",IF(1-F57-G57-H57&lt;=0,"",D57/(1-F57-G57-H57)))</f>
        <v/>
      </c>
      <c r="J57" s="34" t="str">
        <f>IF(OR(A57="",E57=""),"",E57*(1-F57-G57)-D57)</f>
        <v/>
      </c>
      <c r="K57" s="40" t="str">
        <f>IF(OR(A57="",E57="",E57&lt;=0),"",J57/E57)</f>
        <v/>
      </c>
    </row>
    <row r="58" ht="22" customHeight="1">
      <c r="A58" s="23" t="n"/>
      <c r="B58" s="35" t="str">
        <f>IF(A58="","",SUMIF('FICHA TÉCNICA'!$A$8:$A$87,A58,'FICHA TÉCNICA'!$E$8:$E$87))</f>
        <v/>
      </c>
      <c r="C58" s="25" t="n"/>
      <c r="D58" s="32" t="str">
        <f>IF(A58="","",B58+C58)</f>
        <v/>
      </c>
      <c r="E58" s="25" t="n"/>
      <c r="F58" s="36" t="n"/>
      <c r="G58" s="36" t="n"/>
      <c r="H58" s="36" t="n"/>
      <c r="I58" s="32" t="str">
        <f>IF(A58="","",IF(1-F58-G58-H58&lt;=0,"",D58/(1-F58-G58-H58)))</f>
        <v/>
      </c>
      <c r="J58" s="32" t="str">
        <f>IF(OR(A58="",E58=""),"",E58*(1-F58-G58)-D58)</f>
        <v/>
      </c>
      <c r="K58" s="37" t="str">
        <f>IF(OR(A58="",E58="",E58&lt;=0),"",J58/E58)</f>
        <v/>
      </c>
    </row>
    <row r="59" ht="22" customHeight="1">
      <c r="A59" s="27" t="n"/>
      <c r="B59" s="38" t="str">
        <f>IF(A59="","",SUMIF('FICHA TÉCNICA'!$A$8:$A$87,A59,'FICHA TÉCNICA'!$E$8:$E$87))</f>
        <v/>
      </c>
      <c r="C59" s="29" t="n"/>
      <c r="D59" s="34" t="str">
        <f>IF(A59="","",B59+C59)</f>
        <v/>
      </c>
      <c r="E59" s="29" t="n"/>
      <c r="F59" s="39" t="n"/>
      <c r="G59" s="39" t="n"/>
      <c r="H59" s="39" t="n"/>
      <c r="I59" s="34" t="str">
        <f>IF(A59="","",IF(1-F59-G59-H59&lt;=0,"",D59/(1-F59-G59-H59)))</f>
        <v/>
      </c>
      <c r="J59" s="34" t="str">
        <f>IF(OR(A59="",E59=""),"",E59*(1-F59-G59)-D59)</f>
        <v/>
      </c>
      <c r="K59" s="40" t="str">
        <f>IF(OR(A59="",E59="",E59&lt;=0),"",J59/E59)</f>
        <v/>
      </c>
    </row>
    <row r="60" ht="22" customHeight="1">
      <c r="A60" s="23" t="n"/>
      <c r="B60" s="35" t="str">
        <f>IF(A60="","",SUMIF('FICHA TÉCNICA'!$A$8:$A$87,A60,'FICHA TÉCNICA'!$E$8:$E$87))</f>
        <v/>
      </c>
      <c r="C60" s="25" t="n"/>
      <c r="D60" s="32" t="str">
        <f>IF(A60="","",B60+C60)</f>
        <v/>
      </c>
      <c r="E60" s="25" t="n"/>
      <c r="F60" s="36" t="n"/>
      <c r="G60" s="36" t="n"/>
      <c r="H60" s="36" t="n"/>
      <c r="I60" s="32" t="str">
        <f>IF(A60="","",IF(1-F60-G60-H60&lt;=0,"",D60/(1-F60-G60-H60)))</f>
        <v/>
      </c>
      <c r="J60" s="32" t="str">
        <f>IF(OR(A60="",E60=""),"",E60*(1-F60-G60)-D60)</f>
        <v/>
      </c>
      <c r="K60" s="37" t="str">
        <f>IF(OR(A60="",E60="",E60&lt;=0),"",J60/E60)</f>
        <v/>
      </c>
    </row>
    <row r="61" ht="22" customHeight="1">
      <c r="A61" s="27" t="n"/>
      <c r="B61" s="38" t="str">
        <f>IF(A61="","",SUMIF('FICHA TÉCNICA'!$A$8:$A$87,A61,'FICHA TÉCNICA'!$E$8:$E$87))</f>
        <v/>
      </c>
      <c r="C61" s="29" t="n"/>
      <c r="D61" s="34" t="str">
        <f>IF(A61="","",B61+C61)</f>
        <v/>
      </c>
      <c r="E61" s="29" t="n"/>
      <c r="F61" s="39" t="n"/>
      <c r="G61" s="39" t="n"/>
      <c r="H61" s="39" t="n"/>
      <c r="I61" s="34" t="str">
        <f>IF(A61="","",IF(1-F61-G61-H61&lt;=0,"",D61/(1-F61-G61-H61)))</f>
        <v/>
      </c>
      <c r="J61" s="34" t="str">
        <f>IF(OR(A61="",E61=""),"",E61*(1-F61-G61)-D61)</f>
        <v/>
      </c>
      <c r="K61" s="40" t="str">
        <f>IF(OR(A61="",E61="",E61&lt;=0),"",J61/E61)</f>
        <v/>
      </c>
    </row>
    <row r="62" ht="22" customHeight="1">
      <c r="A62" s="23" t="n"/>
      <c r="B62" s="35" t="str">
        <f>IF(A62="","",SUMIF('FICHA TÉCNICA'!$A$8:$A$87,A62,'FICHA TÉCNICA'!$E$8:$E$87))</f>
        <v/>
      </c>
      <c r="C62" s="25" t="n"/>
      <c r="D62" s="32" t="str">
        <f>IF(A62="","",B62+C62)</f>
        <v/>
      </c>
      <c r="E62" s="25" t="n"/>
      <c r="F62" s="36" t="n"/>
      <c r="G62" s="36" t="n"/>
      <c r="H62" s="36" t="n"/>
      <c r="I62" s="32" t="str">
        <f>IF(A62="","",IF(1-F62-G62-H62&lt;=0,"",D62/(1-F62-G62-H62)))</f>
        <v/>
      </c>
      <c r="J62" s="32" t="str">
        <f>IF(OR(A62="",E62=""),"",E62*(1-F62-G62)-D62)</f>
        <v/>
      </c>
      <c r="K62" s="37" t="str">
        <f>IF(OR(A62="",E62="",E62&lt;=0),"",J62/E62)</f>
        <v/>
      </c>
    </row>
    <row r="63" ht="22" customHeight="1">
      <c r="A63" s="27" t="n"/>
      <c r="B63" s="38" t="str">
        <f>IF(A63="","",SUMIF('FICHA TÉCNICA'!$A$8:$A$87,A63,'FICHA TÉCNICA'!$E$8:$E$87))</f>
        <v/>
      </c>
      <c r="C63" s="29" t="n"/>
      <c r="D63" s="34" t="str">
        <f>IF(A63="","",B63+C63)</f>
        <v/>
      </c>
      <c r="E63" s="29" t="n"/>
      <c r="F63" s="39" t="n"/>
      <c r="G63" s="39" t="n"/>
      <c r="H63" s="39" t="n"/>
      <c r="I63" s="34" t="str">
        <f>IF(A63="","",IF(1-F63-G63-H63&lt;=0,"",D63/(1-F63-G63-H63)))</f>
        <v/>
      </c>
      <c r="J63" s="34" t="str">
        <f>IF(OR(A63="",E63=""),"",E63*(1-F63-G63)-D63)</f>
        <v/>
      </c>
      <c r="K63" s="40" t="str">
        <f>IF(OR(A63="",E63="",E63&lt;=0),"",J63/E63)</f>
        <v/>
      </c>
    </row>
    <row r="64" ht="22" customHeight="1">
      <c r="A64" s="23" t="n"/>
      <c r="B64" s="35" t="str">
        <f>IF(A64="","",SUMIF('FICHA TÉCNICA'!$A$8:$A$87,A64,'FICHA TÉCNICA'!$E$8:$E$87))</f>
        <v/>
      </c>
      <c r="C64" s="25" t="n"/>
      <c r="D64" s="32" t="str">
        <f>IF(A64="","",B64+C64)</f>
        <v/>
      </c>
      <c r="E64" s="25" t="n"/>
      <c r="F64" s="36" t="n"/>
      <c r="G64" s="36" t="n"/>
      <c r="H64" s="36" t="n"/>
      <c r="I64" s="32" t="str">
        <f>IF(A64="","",IF(1-F64-G64-H64&lt;=0,"",D64/(1-F64-G64-H64)))</f>
        <v/>
      </c>
      <c r="J64" s="32" t="str">
        <f>IF(OR(A64="",E64=""),"",E64*(1-F64-G64)-D64)</f>
        <v/>
      </c>
      <c r="K64" s="37" t="str">
        <f>IF(OR(A64="",E64="",E64&lt;=0),"",J64/E64)</f>
        <v/>
      </c>
    </row>
    <row r="65" ht="22" customHeight="1">
      <c r="A65" s="27" t="n"/>
      <c r="B65" s="38" t="str">
        <f>IF(A65="","",SUMIF('FICHA TÉCNICA'!$A$8:$A$87,A65,'FICHA TÉCNICA'!$E$8:$E$87))</f>
        <v/>
      </c>
      <c r="C65" s="29" t="n"/>
      <c r="D65" s="34" t="str">
        <f>IF(A65="","",B65+C65)</f>
        <v/>
      </c>
      <c r="E65" s="29" t="n"/>
      <c r="F65" s="39" t="n"/>
      <c r="G65" s="39" t="n"/>
      <c r="H65" s="39" t="n"/>
      <c r="I65" s="34" t="str">
        <f>IF(A65="","",IF(1-F65-G65-H65&lt;=0,"",D65/(1-F65-G65-H65)))</f>
        <v/>
      </c>
      <c r="J65" s="34" t="str">
        <f>IF(OR(A65="",E65=""),"",E65*(1-F65-G65)-D65)</f>
        <v/>
      </c>
      <c r="K65" s="40" t="str">
        <f>IF(OR(A65="",E65="",E65&lt;=0),"",J65/E65)</f>
        <v/>
      </c>
    </row>
    <row r="66" ht="22" customHeight="1">
      <c r="A66" s="23" t="n"/>
      <c r="B66" s="35" t="str">
        <f>IF(A66="","",SUMIF('FICHA TÉCNICA'!$A$8:$A$87,A66,'FICHA TÉCNICA'!$E$8:$E$87))</f>
        <v/>
      </c>
      <c r="C66" s="25" t="n"/>
      <c r="D66" s="32" t="str">
        <f>IF(A66="","",B66+C66)</f>
        <v/>
      </c>
      <c r="E66" s="25" t="n"/>
      <c r="F66" s="36" t="n"/>
      <c r="G66" s="36" t="n"/>
      <c r="H66" s="36" t="n"/>
      <c r="I66" s="32" t="str">
        <f>IF(A66="","",IF(1-F66-G66-H66&lt;=0,"",D66/(1-F66-G66-H66)))</f>
        <v/>
      </c>
      <c r="J66" s="32" t="str">
        <f>IF(OR(A66="",E66=""),"",E66*(1-F66-G66)-D66)</f>
        <v/>
      </c>
      <c r="K66" s="37" t="str">
        <f>IF(OR(A66="",E66="",E66&lt;=0),"",J66/E66)</f>
        <v/>
      </c>
    </row>
    <row r="67" ht="22" customHeight="1">
      <c r="A67" s="27" t="n"/>
      <c r="B67" s="38" t="str">
        <f>IF(A67="","",SUMIF('FICHA TÉCNICA'!$A$8:$A$87,A67,'FICHA TÉCNICA'!$E$8:$E$87))</f>
        <v/>
      </c>
      <c r="C67" s="29" t="n"/>
      <c r="D67" s="34" t="str">
        <f>IF(A67="","",B67+C67)</f>
        <v/>
      </c>
      <c r="E67" s="29" t="n"/>
      <c r="F67" s="39" t="n"/>
      <c r="G67" s="39" t="n"/>
      <c r="H67" s="39" t="n"/>
      <c r="I67" s="34" t="str">
        <f>IF(A67="","",IF(1-F67-G67-H67&lt;=0,"",D67/(1-F67-G67-H67)))</f>
        <v/>
      </c>
      <c r="J67" s="34" t="str">
        <f>IF(OR(A67="",E67=""),"",E67*(1-F67-G67)-D67)</f>
        <v/>
      </c>
      <c r="K67" s="40" t="str">
        <f>IF(OR(A67="",E67="",E67&lt;=0),"",J67/E67)</f>
        <v/>
      </c>
    </row>
    <row r="68" ht="22" customHeight="1">
      <c r="A68" s="23" t="n"/>
      <c r="B68" s="35" t="str">
        <f>IF(A68="","",SUMIF('FICHA TÉCNICA'!$A$8:$A$87,A68,'FICHA TÉCNICA'!$E$8:$E$87))</f>
        <v/>
      </c>
      <c r="C68" s="25" t="n"/>
      <c r="D68" s="32" t="str">
        <f>IF(A68="","",B68+C68)</f>
        <v/>
      </c>
      <c r="E68" s="25" t="n"/>
      <c r="F68" s="36" t="n"/>
      <c r="G68" s="36" t="n"/>
      <c r="H68" s="36" t="n"/>
      <c r="I68" s="32" t="str">
        <f>IF(A68="","",IF(1-F68-G68-H68&lt;=0,"",D68/(1-F68-G68-H68)))</f>
        <v/>
      </c>
      <c r="J68" s="32" t="str">
        <f>IF(OR(A68="",E68=""),"",E68*(1-F68-G68)-D68)</f>
        <v/>
      </c>
      <c r="K68" s="37" t="str">
        <f>IF(OR(A68="",E68="",E68&lt;=0),"",J68/E68)</f>
        <v/>
      </c>
    </row>
    <row r="69" ht="22" customHeight="1">
      <c r="A69" s="27" t="n"/>
      <c r="B69" s="38" t="str">
        <f>IF(A69="","",SUMIF('FICHA TÉCNICA'!$A$8:$A$87,A69,'FICHA TÉCNICA'!$E$8:$E$87))</f>
        <v/>
      </c>
      <c r="C69" s="29" t="n"/>
      <c r="D69" s="34" t="str">
        <f>IF(A69="","",B69+C69)</f>
        <v/>
      </c>
      <c r="E69" s="29" t="n"/>
      <c r="F69" s="39" t="n"/>
      <c r="G69" s="39" t="n"/>
      <c r="H69" s="39" t="n"/>
      <c r="I69" s="34" t="str">
        <f>IF(A69="","",IF(1-F69-G69-H69&lt;=0,"",D69/(1-F69-G69-H69)))</f>
        <v/>
      </c>
      <c r="J69" s="34" t="str">
        <f>IF(OR(A69="",E69=""),"",E69*(1-F69-G69)-D69)</f>
        <v/>
      </c>
      <c r="K69" s="40" t="str">
        <f>IF(OR(A69="",E69="",E69&lt;=0),"",J69/E69)</f>
        <v/>
      </c>
    </row>
    <row r="70" ht="22" customHeight="1">
      <c r="A70" s="23" t="n"/>
      <c r="B70" s="35" t="str">
        <f>IF(A70="","",SUMIF('FICHA TÉCNICA'!$A$8:$A$87,A70,'FICHA TÉCNICA'!$E$8:$E$87))</f>
        <v/>
      </c>
      <c r="C70" s="25" t="n"/>
      <c r="D70" s="32" t="str">
        <f>IF(A70="","",B70+C70)</f>
        <v/>
      </c>
      <c r="E70" s="25" t="n"/>
      <c r="F70" s="36" t="n"/>
      <c r="G70" s="36" t="n"/>
      <c r="H70" s="36" t="n"/>
      <c r="I70" s="32" t="str">
        <f>IF(A70="","",IF(1-F70-G70-H70&lt;=0,"",D70/(1-F70-G70-H70)))</f>
        <v/>
      </c>
      <c r="J70" s="32" t="str">
        <f>IF(OR(A70="",E70=""),"",E70*(1-F70-G70)-D70)</f>
        <v/>
      </c>
      <c r="K70" s="37" t="str">
        <f>IF(OR(A70="",E70="",E70&lt;=0),"",J70/E70)</f>
        <v/>
      </c>
    </row>
    <row r="71" ht="22" customHeight="1">
      <c r="A71" s="27" t="n"/>
      <c r="B71" s="38" t="str">
        <f>IF(A71="","",SUMIF('FICHA TÉCNICA'!$A$8:$A$87,A71,'FICHA TÉCNICA'!$E$8:$E$87))</f>
        <v/>
      </c>
      <c r="C71" s="29" t="n"/>
      <c r="D71" s="34" t="str">
        <f>IF(A71="","",B71+C71)</f>
        <v/>
      </c>
      <c r="E71" s="29" t="n"/>
      <c r="F71" s="39" t="n"/>
      <c r="G71" s="39" t="n"/>
      <c r="H71" s="39" t="n"/>
      <c r="I71" s="34" t="str">
        <f>IF(A71="","",IF(1-F71-G71-H71&lt;=0,"",D71/(1-F71-G71-H71)))</f>
        <v/>
      </c>
      <c r="J71" s="34" t="str">
        <f>IF(OR(A71="",E71=""),"",E71*(1-F71-G71)-D71)</f>
        <v/>
      </c>
      <c r="K71" s="40" t="str">
        <f>IF(OR(A71="",E71="",E71&lt;=0),"",J71/E71)</f>
        <v/>
      </c>
    </row>
    <row r="72" ht="22" customHeight="1">
      <c r="A72" s="23" t="n"/>
      <c r="B72" s="35" t="str">
        <f>IF(A72="","",SUMIF('FICHA TÉCNICA'!$A$8:$A$87,A72,'FICHA TÉCNICA'!$E$8:$E$87))</f>
        <v/>
      </c>
      <c r="C72" s="25" t="n"/>
      <c r="D72" s="32" t="str">
        <f>IF(A72="","",B72+C72)</f>
        <v/>
      </c>
      <c r="E72" s="25" t="n"/>
      <c r="F72" s="36" t="n"/>
      <c r="G72" s="36" t="n"/>
      <c r="H72" s="36" t="n"/>
      <c r="I72" s="32" t="str">
        <f>IF(A72="","",IF(1-F72-G72-H72&lt;=0,"",D72/(1-F72-G72-H72)))</f>
        <v/>
      </c>
      <c r="J72" s="32" t="str">
        <f>IF(OR(A72="",E72=""),"",E72*(1-F72-G72)-D72)</f>
        <v/>
      </c>
      <c r="K72" s="37" t="str">
        <f>IF(OR(A72="",E72="",E72&lt;=0),"",J72/E72)</f>
        <v/>
      </c>
    </row>
    <row r="73" ht="22" customHeight="1">
      <c r="A73" s="27" t="n"/>
      <c r="B73" s="38" t="str">
        <f>IF(A73="","",SUMIF('FICHA TÉCNICA'!$A$8:$A$87,A73,'FICHA TÉCNICA'!$E$8:$E$87))</f>
        <v/>
      </c>
      <c r="C73" s="29" t="n"/>
      <c r="D73" s="34" t="str">
        <f>IF(A73="","",B73+C73)</f>
        <v/>
      </c>
      <c r="E73" s="29" t="n"/>
      <c r="F73" s="39" t="n"/>
      <c r="G73" s="39" t="n"/>
      <c r="H73" s="39" t="n"/>
      <c r="I73" s="34" t="str">
        <f>IF(A73="","",IF(1-F73-G73-H73&lt;=0,"",D73/(1-F73-G73-H73)))</f>
        <v/>
      </c>
      <c r="J73" s="34" t="str">
        <f>IF(OR(A73="",E73=""),"",E73*(1-F73-G73)-D73)</f>
        <v/>
      </c>
      <c r="K73" s="40" t="str">
        <f>IF(OR(A73="",E73="",E73&lt;=0),"",J73/E73)</f>
        <v/>
      </c>
    </row>
    <row r="74" ht="22" customHeight="1">
      <c r="A74" s="23" t="n"/>
      <c r="B74" s="35" t="str">
        <f>IF(A74="","",SUMIF('FICHA TÉCNICA'!$A$8:$A$87,A74,'FICHA TÉCNICA'!$E$8:$E$87))</f>
        <v/>
      </c>
      <c r="C74" s="25" t="n"/>
      <c r="D74" s="32" t="str">
        <f>IF(A74="","",B74+C74)</f>
        <v/>
      </c>
      <c r="E74" s="25" t="n"/>
      <c r="F74" s="36" t="n"/>
      <c r="G74" s="36" t="n"/>
      <c r="H74" s="36" t="n"/>
      <c r="I74" s="32" t="str">
        <f>IF(A74="","",IF(1-F74-G74-H74&lt;=0,"",D74/(1-F74-G74-H74)))</f>
        <v/>
      </c>
      <c r="J74" s="32" t="str">
        <f>IF(OR(A74="",E74=""),"",E74*(1-F74-G74)-D74)</f>
        <v/>
      </c>
      <c r="K74" s="37" t="str">
        <f>IF(OR(A74="",E74="",E74&lt;=0),"",J74/E74)</f>
        <v/>
      </c>
    </row>
    <row r="75" ht="22" customHeight="1">
      <c r="A75" s="27" t="n"/>
      <c r="B75" s="38" t="str">
        <f>IF(A75="","",SUMIF('FICHA TÉCNICA'!$A$8:$A$87,A75,'FICHA TÉCNICA'!$E$8:$E$87))</f>
        <v/>
      </c>
      <c r="C75" s="29" t="n"/>
      <c r="D75" s="34" t="str">
        <f>IF(A75="","",B75+C75)</f>
        <v/>
      </c>
      <c r="E75" s="29" t="n"/>
      <c r="F75" s="39" t="n"/>
      <c r="G75" s="39" t="n"/>
      <c r="H75" s="39" t="n"/>
      <c r="I75" s="34" t="str">
        <f>IF(A75="","",IF(1-F75-G75-H75&lt;=0,"",D75/(1-F75-G75-H75)))</f>
        <v/>
      </c>
      <c r="J75" s="34" t="str">
        <f>IF(OR(A75="",E75=""),"",E75*(1-F75-G75)-D75)</f>
        <v/>
      </c>
      <c r="K75" s="40" t="str">
        <f>IF(OR(A75="",E75="",E75&lt;=0),"",J75/E75)</f>
        <v/>
      </c>
    </row>
    <row r="76" ht="22" customHeight="1">
      <c r="A76" s="23" t="n"/>
      <c r="B76" s="35" t="str">
        <f>IF(A76="","",SUMIF('FICHA TÉCNICA'!$A$8:$A$87,A76,'FICHA TÉCNICA'!$E$8:$E$87))</f>
        <v/>
      </c>
      <c r="C76" s="25" t="n"/>
      <c r="D76" s="32" t="str">
        <f>IF(A76="","",B76+C76)</f>
        <v/>
      </c>
      <c r="E76" s="25" t="n"/>
      <c r="F76" s="36" t="n"/>
      <c r="G76" s="36" t="n"/>
      <c r="H76" s="36" t="n"/>
      <c r="I76" s="32" t="str">
        <f>IF(A76="","",IF(1-F76-G76-H76&lt;=0,"",D76/(1-F76-G76-H76)))</f>
        <v/>
      </c>
      <c r="J76" s="32" t="str">
        <f>IF(OR(A76="",E76=""),"",E76*(1-F76-G76)-D76)</f>
        <v/>
      </c>
      <c r="K76" s="37" t="str">
        <f>IF(OR(A76="",E76="",E76&lt;=0),"",J76/E76)</f>
        <v/>
      </c>
    </row>
    <row r="77" ht="22" customHeight="1">
      <c r="A77" s="27" t="n"/>
      <c r="B77" s="38" t="str">
        <f>IF(A77="","",SUMIF('FICHA TÉCNICA'!$A$8:$A$87,A77,'FICHA TÉCNICA'!$E$8:$E$87))</f>
        <v/>
      </c>
      <c r="C77" s="29" t="n"/>
      <c r="D77" s="34" t="str">
        <f>IF(A77="","",B77+C77)</f>
        <v/>
      </c>
      <c r="E77" s="29" t="n"/>
      <c r="F77" s="39" t="n"/>
      <c r="G77" s="39" t="n"/>
      <c r="H77" s="39" t="n"/>
      <c r="I77" s="34" t="str">
        <f>IF(A77="","",IF(1-F77-G77-H77&lt;=0,"",D77/(1-F77-G77-H77)))</f>
        <v/>
      </c>
      <c r="J77" s="34" t="str">
        <f>IF(OR(A77="",E77=""),"",E77*(1-F77-G77)-D77)</f>
        <v/>
      </c>
      <c r="K77" s="40" t="str">
        <f>IF(OR(A77="",E77="",E77&lt;=0),"",J77/E77)</f>
        <v/>
      </c>
    </row>
    <row r="78" ht="22" customHeight="1">
      <c r="A78" s="23" t="n"/>
      <c r="B78" s="35" t="str">
        <f>IF(A78="","",SUMIF('FICHA TÉCNICA'!$A$8:$A$87,A78,'FICHA TÉCNICA'!$E$8:$E$87))</f>
        <v/>
      </c>
      <c r="C78" s="25" t="n"/>
      <c r="D78" s="32" t="str">
        <f>IF(A78="","",B78+C78)</f>
        <v/>
      </c>
      <c r="E78" s="25" t="n"/>
      <c r="F78" s="36" t="n"/>
      <c r="G78" s="36" t="n"/>
      <c r="H78" s="36" t="n"/>
      <c r="I78" s="32" t="str">
        <f>IF(A78="","",IF(1-F78-G78-H78&lt;=0,"",D78/(1-F78-G78-H78)))</f>
        <v/>
      </c>
      <c r="J78" s="32" t="str">
        <f>IF(OR(A78="",E78=""),"",E78*(1-F78-G78)-D78)</f>
        <v/>
      </c>
      <c r="K78" s="37" t="str">
        <f>IF(OR(A78="",E78="",E78&lt;=0),"",J78/E78)</f>
        <v/>
      </c>
    </row>
    <row r="79" ht="22" customHeight="1">
      <c r="A79" s="27" t="n"/>
      <c r="B79" s="38" t="str">
        <f>IF(A79="","",SUMIF('FICHA TÉCNICA'!$A$8:$A$87,A79,'FICHA TÉCNICA'!$E$8:$E$87))</f>
        <v/>
      </c>
      <c r="C79" s="29" t="n"/>
      <c r="D79" s="34" t="str">
        <f>IF(A79="","",B79+C79)</f>
        <v/>
      </c>
      <c r="E79" s="29" t="n"/>
      <c r="F79" s="39" t="n"/>
      <c r="G79" s="39" t="n"/>
      <c r="H79" s="39" t="n"/>
      <c r="I79" s="34" t="str">
        <f>IF(A79="","",IF(1-F79-G79-H79&lt;=0,"",D79/(1-F79-G79-H79)))</f>
        <v/>
      </c>
      <c r="J79" s="34" t="str">
        <f>IF(OR(A79="",E79=""),"",E79*(1-F79-G79)-D79)</f>
        <v/>
      </c>
      <c r="K79" s="40" t="str">
        <f>IF(OR(A79="",E79="",E79&lt;=0),"",J79/E79)</f>
        <v/>
      </c>
    </row>
    <row r="80" ht="22" customHeight="1">
      <c r="A80" s="23" t="n"/>
      <c r="B80" s="35" t="str">
        <f>IF(A80="","",SUMIF('FICHA TÉCNICA'!$A$8:$A$87,A80,'FICHA TÉCNICA'!$E$8:$E$87))</f>
        <v/>
      </c>
      <c r="C80" s="25" t="n"/>
      <c r="D80" s="32" t="str">
        <f>IF(A80="","",B80+C80)</f>
        <v/>
      </c>
      <c r="E80" s="25" t="n"/>
      <c r="F80" s="36" t="n"/>
      <c r="G80" s="36" t="n"/>
      <c r="H80" s="36" t="n"/>
      <c r="I80" s="32" t="str">
        <f>IF(A80="","",IF(1-F80-G80-H80&lt;=0,"",D80/(1-F80-G80-H80)))</f>
        <v/>
      </c>
      <c r="J80" s="32" t="str">
        <f>IF(OR(A80="",E80=""),"",E80*(1-F80-G80)-D80)</f>
        <v/>
      </c>
      <c r="K80" s="37" t="str">
        <f>IF(OR(A80="",E80="",E80&lt;=0),"",J80/E80)</f>
        <v/>
      </c>
    </row>
    <row r="81" ht="22" customHeight="1">
      <c r="A81" s="27" t="n"/>
      <c r="B81" s="38" t="str">
        <f>IF(A81="","",SUMIF('FICHA TÉCNICA'!$A$8:$A$87,A81,'FICHA TÉCNICA'!$E$8:$E$87))</f>
        <v/>
      </c>
      <c r="C81" s="29" t="n"/>
      <c r="D81" s="34" t="str">
        <f>IF(A81="","",B81+C81)</f>
        <v/>
      </c>
      <c r="E81" s="29" t="n"/>
      <c r="F81" s="39" t="n"/>
      <c r="G81" s="39" t="n"/>
      <c r="H81" s="39" t="n"/>
      <c r="I81" s="34" t="str">
        <f>IF(A81="","",IF(1-F81-G81-H81&lt;=0,"",D81/(1-F81-G81-H81)))</f>
        <v/>
      </c>
      <c r="J81" s="34" t="str">
        <f>IF(OR(A81="",E81=""),"",E81*(1-F81-G81)-D81)</f>
        <v/>
      </c>
      <c r="K81" s="40" t="str">
        <f>IF(OR(A81="",E81="",E81&lt;=0),"",J81/E81)</f>
        <v/>
      </c>
    </row>
    <row r="82" ht="22" customHeight="1">
      <c r="A82" s="23" t="n"/>
      <c r="B82" s="35" t="str">
        <f>IF(A82="","",SUMIF('FICHA TÉCNICA'!$A$8:$A$87,A82,'FICHA TÉCNICA'!$E$8:$E$87))</f>
        <v/>
      </c>
      <c r="C82" s="25" t="n"/>
      <c r="D82" s="32" t="str">
        <f>IF(A82="","",B82+C82)</f>
        <v/>
      </c>
      <c r="E82" s="25" t="n"/>
      <c r="F82" s="36" t="n"/>
      <c r="G82" s="36" t="n"/>
      <c r="H82" s="36" t="n"/>
      <c r="I82" s="32" t="str">
        <f>IF(A82="","",IF(1-F82-G82-H82&lt;=0,"",D82/(1-F82-G82-H82)))</f>
        <v/>
      </c>
      <c r="J82" s="32" t="str">
        <f>IF(OR(A82="",E82=""),"",E82*(1-F82-G82)-D82)</f>
        <v/>
      </c>
      <c r="K82" s="37" t="str">
        <f>IF(OR(A82="",E82="",E82&lt;=0),"",J82/E82)</f>
        <v/>
      </c>
    </row>
    <row r="83" ht="22" customHeight="1">
      <c r="A83" s="27" t="n"/>
      <c r="B83" s="38" t="str">
        <f>IF(A83="","",SUMIF('FICHA TÉCNICA'!$A$8:$A$87,A83,'FICHA TÉCNICA'!$E$8:$E$87))</f>
        <v/>
      </c>
      <c r="C83" s="29" t="n"/>
      <c r="D83" s="34" t="str">
        <f>IF(A83="","",B83+C83)</f>
        <v/>
      </c>
      <c r="E83" s="29" t="n"/>
      <c r="F83" s="39" t="n"/>
      <c r="G83" s="39" t="n"/>
      <c r="H83" s="39" t="n"/>
      <c r="I83" s="34" t="str">
        <f>IF(A83="","",IF(1-F83-G83-H83&lt;=0,"",D83/(1-F83-G83-H83)))</f>
        <v/>
      </c>
      <c r="J83" s="34" t="str">
        <f>IF(OR(A83="",E83=""),"",E83*(1-F83-G83)-D83)</f>
        <v/>
      </c>
      <c r="K83" s="40" t="str">
        <f>IF(OR(A83="",E83="",E83&lt;=0),"",J83/E83)</f>
        <v/>
      </c>
    </row>
    <row r="84" ht="22" customHeight="1">
      <c r="A84" s="23" t="n"/>
      <c r="B84" s="35" t="str">
        <f>IF(A84="","",SUMIF('FICHA TÉCNICA'!$A$8:$A$87,A84,'FICHA TÉCNICA'!$E$8:$E$87))</f>
        <v/>
      </c>
      <c r="C84" s="25" t="n"/>
      <c r="D84" s="32" t="str">
        <f>IF(A84="","",B84+C84)</f>
        <v/>
      </c>
      <c r="E84" s="25" t="n"/>
      <c r="F84" s="36" t="n"/>
      <c r="G84" s="36" t="n"/>
      <c r="H84" s="36" t="n"/>
      <c r="I84" s="32" t="str">
        <f>IF(A84="","",IF(1-F84-G84-H84&lt;=0,"",D84/(1-F84-G84-H84)))</f>
        <v/>
      </c>
      <c r="J84" s="32" t="str">
        <f>IF(OR(A84="",E84=""),"",E84*(1-F84-G84)-D84)</f>
        <v/>
      </c>
      <c r="K84" s="37" t="str">
        <f>IF(OR(A84="",E84="",E84&lt;=0),"",J84/E84)</f>
        <v/>
      </c>
    </row>
    <row r="85" ht="22" customHeight="1">
      <c r="A85" s="27" t="n"/>
      <c r="B85" s="38" t="str">
        <f>IF(A85="","",SUMIF('FICHA TÉCNICA'!$A$8:$A$87,A85,'FICHA TÉCNICA'!$E$8:$E$87))</f>
        <v/>
      </c>
      <c r="C85" s="29" t="n"/>
      <c r="D85" s="34" t="str">
        <f>IF(A85="","",B85+C85)</f>
        <v/>
      </c>
      <c r="E85" s="29" t="n"/>
      <c r="F85" s="39" t="n"/>
      <c r="G85" s="39" t="n"/>
      <c r="H85" s="39" t="n"/>
      <c r="I85" s="34" t="str">
        <f>IF(A85="","",IF(1-F85-G85-H85&lt;=0,"",D85/(1-F85-G85-H85)))</f>
        <v/>
      </c>
      <c r="J85" s="34" t="str">
        <f>IF(OR(A85="",E85=""),"",E85*(1-F85-G85)-D85)</f>
        <v/>
      </c>
      <c r="K85" s="40" t="str">
        <f>IF(OR(A85="",E85="",E85&lt;=0),"",J85/E85)</f>
        <v/>
      </c>
    </row>
    <row r="86" ht="22" customHeight="1">
      <c r="A86" s="23" t="n"/>
      <c r="B86" s="35" t="str">
        <f>IF(A86="","",SUMIF('FICHA TÉCNICA'!$A$8:$A$87,A86,'FICHA TÉCNICA'!$E$8:$E$87))</f>
        <v/>
      </c>
      <c r="C86" s="25" t="n"/>
      <c r="D86" s="32" t="str">
        <f>IF(A86="","",B86+C86)</f>
        <v/>
      </c>
      <c r="E86" s="25" t="n"/>
      <c r="F86" s="36" t="n"/>
      <c r="G86" s="36" t="n"/>
      <c r="H86" s="36" t="n"/>
      <c r="I86" s="32" t="str">
        <f>IF(A86="","",IF(1-F86-G86-H86&lt;=0,"",D86/(1-F86-G86-H86)))</f>
        <v/>
      </c>
      <c r="J86" s="32" t="str">
        <f>IF(OR(A86="",E86=""),"",E86*(1-F86-G86)-D86)</f>
        <v/>
      </c>
      <c r="K86" s="37" t="str">
        <f>IF(OR(A86="",E86="",E86&lt;=0),"",J86/E86)</f>
        <v/>
      </c>
    </row>
    <row r="87" ht="22" customHeight="1">
      <c r="A87" s="27" t="n"/>
      <c r="B87" s="38" t="str">
        <f>IF(A87="","",SUMIF('FICHA TÉCNICA'!$A$8:$A$87,A87,'FICHA TÉCNICA'!$E$8:$E$87))</f>
        <v/>
      </c>
      <c r="C87" s="29" t="n"/>
      <c r="D87" s="34" t="str">
        <f>IF(A87="","",B87+C87)</f>
        <v/>
      </c>
      <c r="E87" s="29" t="n"/>
      <c r="F87" s="39" t="n"/>
      <c r="G87" s="39" t="n"/>
      <c r="H87" s="39" t="n"/>
      <c r="I87" s="34" t="str">
        <f>IF(A87="","",IF(1-F87-G87-H87&lt;=0,"",D87/(1-F87-G87-H87)))</f>
        <v/>
      </c>
      <c r="J87" s="34" t="str">
        <f>IF(OR(A87="",E87=""),"",E87*(1-F87-G87)-D87)</f>
        <v/>
      </c>
      <c r="K87" s="40" t="str">
        <f>IF(OR(A87="",E87="",E87&lt;=0),"",J87/E87)</f>
        <v/>
      </c>
    </row>
  </sheetData>
  <autoFilter ref="A7:K87"/>
  <mergeCells count="4">
    <mergeCell ref="A6:K6"/>
    <mergeCell ref="A5:K5"/>
    <mergeCell ref="A1:K2"/>
    <mergeCell ref="A3:K3"/>
  </mergeCells>
  <conditionalFormatting sqref="K8:K87">
    <cfRule type="cellIs" priority="1" operator="lessThan" dxfId="0">
      <formula>0</formula>
    </cfRule>
  </conditionalFormatting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D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  <col width="29" customWidth="1" min="3" max="3"/>
    <col width="51" customWidth="1" min="4" max="4"/>
  </cols>
  <sheetData>
    <row r="1" ht="28" customHeight="1">
      <c r="A1" s="1" t="inlineStr">
        <is>
          <t>Custos por canal</t>
        </is>
      </c>
      <c r="B1" s="2" t="n"/>
      <c r="C1" s="2" t="n"/>
      <c r="D1" s="2" t="n"/>
    </row>
    <row r="2" ht="16" customHeight="1">
      <c r="A2" s="2" t="n"/>
      <c r="B2" s="2" t="n"/>
      <c r="C2" s="2" t="n"/>
      <c r="D2" s="2" t="n"/>
    </row>
    <row r="3" ht="31" customHeight="1">
      <c r="A3" s="3" t="inlineStr">
        <is>
          <t>Preencha com suas taxas reais; a taxa é sobre a receita, o valor fixo é por unidade.</t>
        </is>
      </c>
      <c r="B3" s="4" t="n"/>
      <c r="C3" s="4" t="n"/>
      <c r="D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1" t="inlineStr">
        <is>
          <t>COMO USAR: campos azuis = você preenche  •  resultados automáticos = fórmulas  •  valores dos exemplos são fictícios</t>
        </is>
      </c>
    </row>
    <row r="7" ht="37" customHeight="1">
      <c r="A7" s="22" t="inlineStr">
        <is>
          <t>Canal</t>
        </is>
      </c>
      <c r="B7" s="22" t="inlineStr">
        <is>
          <t>Taxa % da venda</t>
        </is>
      </c>
      <c r="C7" s="22" t="inlineStr">
        <is>
          <t>Custo por unidade (R$)</t>
        </is>
      </c>
      <c r="D7" s="22" t="inlineStr">
        <is>
          <t>Observação</t>
        </is>
      </c>
    </row>
    <row r="8" ht="22" customHeight="1">
      <c r="A8" s="23" t="inlineStr">
        <is>
          <t>Direto</t>
        </is>
      </c>
      <c r="B8" s="36" t="n">
        <v>0.025</v>
      </c>
      <c r="C8" s="25" t="n">
        <v>0</v>
      </c>
      <c r="D8" s="23" t="inlineStr">
        <is>
          <t>Taxa estimada do meio de pagamento</t>
        </is>
      </c>
    </row>
    <row r="9" ht="22" customHeight="1">
      <c r="A9" s="27" t="inlineStr">
        <is>
          <t>Aplicativo</t>
        </is>
      </c>
      <c r="B9" s="39" t="n">
        <v>0.23</v>
      </c>
      <c r="C9" s="29" t="n">
        <v>1.5</v>
      </c>
      <c r="D9" s="27" t="inlineStr">
        <is>
          <t>Valores fictícios: consulte seu contrato</t>
        </is>
      </c>
    </row>
    <row r="10" ht="22" customHeight="1">
      <c r="A10" s="23" t="inlineStr">
        <is>
          <t>Retirada</t>
        </is>
      </c>
      <c r="B10" s="36" t="n">
        <v>0.01</v>
      </c>
      <c r="C10" s="25" t="n">
        <v>0</v>
      </c>
      <c r="D10" s="23" t="inlineStr">
        <is>
          <t>Exemplo sem entrega</t>
        </is>
      </c>
    </row>
    <row r="11" ht="22" customHeight="1">
      <c r="A11" s="27" t="n"/>
      <c r="B11" s="39" t="n"/>
      <c r="C11" s="29" t="n"/>
      <c r="D11" s="27" t="n"/>
    </row>
    <row r="12" ht="22" customHeight="1">
      <c r="A12" s="23" t="n"/>
      <c r="B12" s="36" t="n"/>
      <c r="C12" s="25" t="n"/>
      <c r="D12" s="23" t="n"/>
    </row>
    <row r="13" ht="22" customHeight="1">
      <c r="A13" s="27" t="n"/>
      <c r="B13" s="39" t="n"/>
      <c r="C13" s="29" t="n"/>
      <c r="D13" s="27" t="n"/>
    </row>
    <row r="14" ht="22" customHeight="1">
      <c r="A14" s="23" t="n"/>
      <c r="B14" s="36" t="n"/>
      <c r="C14" s="25" t="n"/>
      <c r="D14" s="23" t="n"/>
    </row>
    <row r="15" ht="22" customHeight="1">
      <c r="A15" s="27" t="n"/>
      <c r="B15" s="39" t="n"/>
      <c r="C15" s="29" t="n"/>
      <c r="D15" s="27" t="n"/>
    </row>
    <row r="16" ht="22" customHeight="1">
      <c r="A16" s="23" t="n"/>
      <c r="B16" s="36" t="n"/>
      <c r="C16" s="25" t="n"/>
      <c r="D16" s="23" t="n"/>
    </row>
    <row r="17" ht="22" customHeight="1">
      <c r="A17" s="27" t="n"/>
      <c r="B17" s="39" t="n"/>
      <c r="C17" s="29" t="n"/>
      <c r="D17" s="27" t="n"/>
    </row>
    <row r="18" ht="22" customHeight="1">
      <c r="A18" s="23" t="n"/>
      <c r="B18" s="36" t="n"/>
      <c r="C18" s="25" t="n"/>
      <c r="D18" s="23" t="n"/>
    </row>
    <row r="19" ht="22" customHeight="1">
      <c r="A19" s="27" t="n"/>
      <c r="B19" s="39" t="n"/>
      <c r="C19" s="29" t="n"/>
      <c r="D19" s="27" t="n"/>
    </row>
    <row r="20" ht="22" customHeight="1">
      <c r="A20" s="23" t="n"/>
      <c r="B20" s="36" t="n"/>
      <c r="C20" s="25" t="n"/>
      <c r="D20" s="23" t="n"/>
    </row>
    <row r="21" ht="22" customHeight="1">
      <c r="A21" s="27" t="n"/>
      <c r="B21" s="39" t="n"/>
      <c r="C21" s="29" t="n"/>
      <c r="D21" s="27" t="n"/>
    </row>
    <row r="22" ht="22" customHeight="1">
      <c r="A22" s="23" t="n"/>
      <c r="B22" s="36" t="n"/>
      <c r="C22" s="25" t="n"/>
      <c r="D22" s="23" t="n"/>
    </row>
    <row r="23" ht="22" customHeight="1">
      <c r="A23" s="27" t="n"/>
      <c r="B23" s="39" t="n"/>
      <c r="C23" s="29" t="n"/>
      <c r="D23" s="27" t="n"/>
    </row>
    <row r="24" ht="22" customHeight="1">
      <c r="A24" s="23" t="n"/>
      <c r="B24" s="36" t="n"/>
      <c r="C24" s="25" t="n"/>
      <c r="D24" s="23" t="n"/>
    </row>
    <row r="25" ht="22" customHeight="1">
      <c r="A25" s="27" t="n"/>
      <c r="B25" s="39" t="n"/>
      <c r="C25" s="29" t="n"/>
      <c r="D25" s="27" t="n"/>
    </row>
    <row r="26" ht="22" customHeight="1">
      <c r="A26" s="23" t="n"/>
      <c r="B26" s="36" t="n"/>
      <c r="C26" s="25" t="n"/>
      <c r="D26" s="23" t="n"/>
    </row>
    <row r="27" ht="22" customHeight="1">
      <c r="A27" s="27" t="n"/>
      <c r="B27" s="39" t="n"/>
      <c r="C27" s="29" t="n"/>
      <c r="D27" s="27" t="n"/>
    </row>
    <row r="28" ht="22" customHeight="1">
      <c r="A28" s="23" t="n"/>
      <c r="B28" s="36" t="n"/>
      <c r="C28" s="25" t="n"/>
      <c r="D28" s="23" t="n"/>
    </row>
    <row r="29" ht="22" customHeight="1">
      <c r="A29" s="27" t="n"/>
      <c r="B29" s="39" t="n"/>
      <c r="C29" s="29" t="n"/>
      <c r="D29" s="27" t="n"/>
    </row>
    <row r="30" ht="22" customHeight="1">
      <c r="A30" s="23" t="n"/>
      <c r="B30" s="36" t="n"/>
      <c r="C30" s="25" t="n"/>
      <c r="D30" s="23" t="n"/>
    </row>
    <row r="31" ht="22" customHeight="1">
      <c r="A31" s="27" t="n"/>
      <c r="B31" s="39" t="n"/>
      <c r="C31" s="29" t="n"/>
      <c r="D31" s="27" t="n"/>
    </row>
    <row r="32" ht="22" customHeight="1">
      <c r="A32" s="23" t="n"/>
      <c r="B32" s="36" t="n"/>
      <c r="C32" s="25" t="n"/>
      <c r="D32" s="23" t="n"/>
    </row>
    <row r="33" ht="22" customHeight="1">
      <c r="A33" s="27" t="n"/>
      <c r="B33" s="39" t="n"/>
      <c r="C33" s="29" t="n"/>
      <c r="D33" s="27" t="n"/>
    </row>
    <row r="34" ht="22" customHeight="1">
      <c r="A34" s="23" t="n"/>
      <c r="B34" s="36" t="n"/>
      <c r="C34" s="25" t="n"/>
      <c r="D34" s="23" t="n"/>
    </row>
    <row r="35" ht="22" customHeight="1">
      <c r="A35" s="27" t="n"/>
      <c r="B35" s="39" t="n"/>
      <c r="C35" s="29" t="n"/>
      <c r="D35" s="27" t="n"/>
    </row>
    <row r="36" ht="22" customHeight="1">
      <c r="A36" s="23" t="n"/>
      <c r="B36" s="36" t="n"/>
      <c r="C36" s="25" t="n"/>
      <c r="D36" s="23" t="n"/>
    </row>
    <row r="37" ht="22" customHeight="1">
      <c r="A37" s="27" t="n"/>
      <c r="B37" s="39" t="n"/>
      <c r="C37" s="29" t="n"/>
      <c r="D37" s="27" t="n"/>
    </row>
    <row r="38" ht="22" customHeight="1">
      <c r="A38" s="23" t="n"/>
      <c r="B38" s="36" t="n"/>
      <c r="C38" s="25" t="n"/>
      <c r="D38" s="23" t="n"/>
    </row>
    <row r="39" ht="22" customHeight="1">
      <c r="A39" s="27" t="n"/>
      <c r="B39" s="39" t="n"/>
      <c r="C39" s="29" t="n"/>
      <c r="D39" s="27" t="n"/>
    </row>
    <row r="40" ht="22" customHeight="1">
      <c r="A40" s="23" t="n"/>
      <c r="B40" s="36" t="n"/>
      <c r="C40" s="25" t="n"/>
      <c r="D40" s="23" t="n"/>
    </row>
    <row r="41" ht="22" customHeight="1">
      <c r="A41" s="27" t="n"/>
      <c r="B41" s="39" t="n"/>
      <c r="C41" s="29" t="n"/>
      <c r="D41" s="27" t="n"/>
    </row>
    <row r="42" ht="22" customHeight="1">
      <c r="A42" s="23" t="n"/>
      <c r="B42" s="36" t="n"/>
      <c r="C42" s="25" t="n"/>
      <c r="D42" s="23" t="n"/>
    </row>
    <row r="43" ht="22" customHeight="1">
      <c r="A43" s="27" t="n"/>
      <c r="B43" s="39" t="n"/>
      <c r="C43" s="29" t="n"/>
      <c r="D43" s="27" t="n"/>
    </row>
    <row r="44" ht="22" customHeight="1">
      <c r="A44" s="23" t="n"/>
      <c r="B44" s="36" t="n"/>
      <c r="C44" s="25" t="n"/>
      <c r="D44" s="23" t="n"/>
    </row>
    <row r="45" ht="22" customHeight="1">
      <c r="A45" s="27" t="n"/>
      <c r="B45" s="39" t="n"/>
      <c r="C45" s="29" t="n"/>
      <c r="D45" s="27" t="n"/>
    </row>
    <row r="46" ht="22" customHeight="1">
      <c r="A46" s="23" t="n"/>
      <c r="B46" s="36" t="n"/>
      <c r="C46" s="25" t="n"/>
      <c r="D46" s="23" t="n"/>
    </row>
    <row r="47" ht="22" customHeight="1">
      <c r="A47" s="27" t="n"/>
      <c r="B47" s="39" t="n"/>
      <c r="C47" s="29" t="n"/>
      <c r="D47" s="27" t="n"/>
    </row>
    <row r="48" ht="22" customHeight="1">
      <c r="A48" s="23" t="n"/>
      <c r="B48" s="36" t="n"/>
      <c r="C48" s="25" t="n"/>
      <c r="D48" s="23" t="n"/>
    </row>
    <row r="49" ht="22" customHeight="1">
      <c r="A49" s="27" t="n"/>
      <c r="B49" s="39" t="n"/>
      <c r="C49" s="29" t="n"/>
      <c r="D49" s="27" t="n"/>
    </row>
    <row r="50" ht="22" customHeight="1">
      <c r="A50" s="23" t="n"/>
      <c r="B50" s="36" t="n"/>
      <c r="C50" s="25" t="n"/>
      <c r="D50" s="23" t="n"/>
    </row>
    <row r="51" ht="22" customHeight="1">
      <c r="A51" s="27" t="n"/>
      <c r="B51" s="39" t="n"/>
      <c r="C51" s="29" t="n"/>
      <c r="D51" s="27" t="n"/>
    </row>
    <row r="52" ht="22" customHeight="1">
      <c r="A52" s="23" t="n"/>
      <c r="B52" s="36" t="n"/>
      <c r="C52" s="25" t="n"/>
      <c r="D52" s="23" t="n"/>
    </row>
    <row r="53" ht="22" customHeight="1">
      <c r="A53" s="27" t="n"/>
      <c r="B53" s="39" t="n"/>
      <c r="C53" s="29" t="n"/>
      <c r="D53" s="27" t="n"/>
    </row>
    <row r="54" ht="22" customHeight="1">
      <c r="A54" s="23" t="n"/>
      <c r="B54" s="36" t="n"/>
      <c r="C54" s="25" t="n"/>
      <c r="D54" s="23" t="n"/>
    </row>
    <row r="55" ht="22" customHeight="1">
      <c r="A55" s="27" t="n"/>
      <c r="B55" s="39" t="n"/>
      <c r="C55" s="29" t="n"/>
      <c r="D55" s="27" t="n"/>
    </row>
    <row r="56" ht="22" customHeight="1">
      <c r="A56" s="23" t="n"/>
      <c r="B56" s="36" t="n"/>
      <c r="C56" s="25" t="n"/>
      <c r="D56" s="23" t="n"/>
    </row>
    <row r="57" ht="22" customHeight="1">
      <c r="A57" s="27" t="n"/>
      <c r="B57" s="39" t="n"/>
      <c r="C57" s="29" t="n"/>
      <c r="D57" s="27" t="n"/>
    </row>
    <row r="58" ht="22" customHeight="1">
      <c r="A58" s="23" t="n"/>
      <c r="B58" s="36" t="n"/>
      <c r="C58" s="25" t="n"/>
      <c r="D58" s="23" t="n"/>
    </row>
    <row r="59" ht="22" customHeight="1">
      <c r="A59" s="27" t="n"/>
      <c r="B59" s="39" t="n"/>
      <c r="C59" s="29" t="n"/>
      <c r="D59" s="27" t="n"/>
    </row>
    <row r="60" ht="22" customHeight="1">
      <c r="A60" s="23" t="n"/>
      <c r="B60" s="36" t="n"/>
      <c r="C60" s="25" t="n"/>
      <c r="D60" s="23" t="n"/>
    </row>
    <row r="61" ht="22" customHeight="1">
      <c r="A61" s="27" t="n"/>
      <c r="B61" s="39" t="n"/>
      <c r="C61" s="29" t="n"/>
      <c r="D61" s="27" t="n"/>
    </row>
    <row r="62" ht="22" customHeight="1">
      <c r="A62" s="23" t="n"/>
      <c r="B62" s="36" t="n"/>
      <c r="C62" s="25" t="n"/>
      <c r="D62" s="23" t="n"/>
    </row>
    <row r="63" ht="22" customHeight="1">
      <c r="A63" s="27" t="n"/>
      <c r="B63" s="39" t="n"/>
      <c r="C63" s="29" t="n"/>
      <c r="D63" s="27" t="n"/>
    </row>
    <row r="64" ht="22" customHeight="1">
      <c r="A64" s="23" t="n"/>
      <c r="B64" s="36" t="n"/>
      <c r="C64" s="25" t="n"/>
      <c r="D64" s="23" t="n"/>
    </row>
    <row r="65" ht="22" customHeight="1">
      <c r="A65" s="27" t="n"/>
      <c r="B65" s="39" t="n"/>
      <c r="C65" s="29" t="n"/>
      <c r="D65" s="27" t="n"/>
    </row>
    <row r="66" ht="22" customHeight="1">
      <c r="A66" s="23" t="n"/>
      <c r="B66" s="36" t="n"/>
      <c r="C66" s="25" t="n"/>
      <c r="D66" s="23" t="n"/>
    </row>
    <row r="67" ht="22" customHeight="1">
      <c r="A67" s="27" t="n"/>
      <c r="B67" s="39" t="n"/>
      <c r="C67" s="29" t="n"/>
      <c r="D67" s="27" t="n"/>
    </row>
    <row r="68" ht="22" customHeight="1">
      <c r="A68" s="23" t="n"/>
      <c r="B68" s="36" t="n"/>
      <c r="C68" s="25" t="n"/>
      <c r="D68" s="23" t="n"/>
    </row>
    <row r="69" ht="22" customHeight="1">
      <c r="A69" s="27" t="n"/>
      <c r="B69" s="39" t="n"/>
      <c r="C69" s="29" t="n"/>
      <c r="D69" s="27" t="n"/>
    </row>
    <row r="70" ht="22" customHeight="1">
      <c r="A70" s="23" t="n"/>
      <c r="B70" s="36" t="n"/>
      <c r="C70" s="25" t="n"/>
      <c r="D70" s="23" t="n"/>
    </row>
    <row r="71" ht="22" customHeight="1">
      <c r="A71" s="27" t="n"/>
      <c r="B71" s="39" t="n"/>
      <c r="C71" s="29" t="n"/>
      <c r="D71" s="27" t="n"/>
    </row>
    <row r="72" ht="22" customHeight="1">
      <c r="A72" s="23" t="n"/>
      <c r="B72" s="36" t="n"/>
      <c r="C72" s="25" t="n"/>
      <c r="D72" s="23" t="n"/>
    </row>
    <row r="73" ht="22" customHeight="1">
      <c r="A73" s="27" t="n"/>
      <c r="B73" s="39" t="n"/>
      <c r="C73" s="29" t="n"/>
      <c r="D73" s="27" t="n"/>
    </row>
    <row r="74" ht="22" customHeight="1">
      <c r="A74" s="23" t="n"/>
      <c r="B74" s="36" t="n"/>
      <c r="C74" s="25" t="n"/>
      <c r="D74" s="23" t="n"/>
    </row>
    <row r="75" ht="22" customHeight="1">
      <c r="A75" s="27" t="n"/>
      <c r="B75" s="39" t="n"/>
      <c r="C75" s="29" t="n"/>
      <c r="D75" s="27" t="n"/>
    </row>
    <row r="76" ht="22" customHeight="1">
      <c r="A76" s="23" t="n"/>
      <c r="B76" s="36" t="n"/>
      <c r="C76" s="25" t="n"/>
      <c r="D76" s="23" t="n"/>
    </row>
    <row r="77" ht="22" customHeight="1">
      <c r="A77" s="27" t="n"/>
      <c r="B77" s="39" t="n"/>
      <c r="C77" s="29" t="n"/>
      <c r="D77" s="27" t="n"/>
    </row>
    <row r="78" ht="22" customHeight="1">
      <c r="A78" s="23" t="n"/>
      <c r="B78" s="36" t="n"/>
      <c r="C78" s="25" t="n"/>
      <c r="D78" s="23" t="n"/>
    </row>
    <row r="79" ht="22" customHeight="1">
      <c r="A79" s="27" t="n"/>
      <c r="B79" s="39" t="n"/>
      <c r="C79" s="29" t="n"/>
      <c r="D79" s="27" t="n"/>
    </row>
    <row r="80" ht="22" customHeight="1">
      <c r="A80" s="23" t="n"/>
      <c r="B80" s="36" t="n"/>
      <c r="C80" s="25" t="n"/>
      <c r="D80" s="23" t="n"/>
    </row>
    <row r="81" ht="22" customHeight="1">
      <c r="A81" s="27" t="n"/>
      <c r="B81" s="39" t="n"/>
      <c r="C81" s="29" t="n"/>
      <c r="D81" s="27" t="n"/>
    </row>
    <row r="82" ht="22" customHeight="1">
      <c r="A82" s="23" t="n"/>
      <c r="B82" s="36" t="n"/>
      <c r="C82" s="25" t="n"/>
      <c r="D82" s="23" t="n"/>
    </row>
    <row r="83" ht="22" customHeight="1">
      <c r="A83" s="27" t="n"/>
      <c r="B83" s="39" t="n"/>
      <c r="C83" s="29" t="n"/>
      <c r="D83" s="27" t="n"/>
    </row>
    <row r="84" ht="22" customHeight="1">
      <c r="A84" s="23" t="n"/>
      <c r="B84" s="36" t="n"/>
      <c r="C84" s="25" t="n"/>
      <c r="D84" s="23" t="n"/>
    </row>
    <row r="85" ht="22" customHeight="1">
      <c r="A85" s="27" t="n"/>
      <c r="B85" s="39" t="n"/>
      <c r="C85" s="29" t="n"/>
      <c r="D85" s="27" t="n"/>
    </row>
    <row r="86" ht="22" customHeight="1">
      <c r="A86" s="23" t="n"/>
      <c r="B86" s="36" t="n"/>
      <c r="C86" s="25" t="n"/>
      <c r="D86" s="23" t="n"/>
    </row>
    <row r="87" ht="22" customHeight="1">
      <c r="A87" s="27" t="n"/>
      <c r="B87" s="39" t="n"/>
      <c r="C87" s="29" t="n"/>
      <c r="D87" s="27" t="n"/>
    </row>
  </sheetData>
  <autoFilter ref="A7:D87"/>
  <mergeCells count="4">
    <mergeCell ref="A5:D5"/>
    <mergeCell ref="A1:D2"/>
    <mergeCell ref="A3:D3"/>
    <mergeCell ref="A6:D6"/>
  </mergeCell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M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9" customWidth="1" min="3" max="3"/>
    <col width="12" customWidth="1" min="4" max="4"/>
    <col width="22" customWidth="1" min="5" max="5"/>
    <col width="24" customWidth="1" min="6" max="6"/>
    <col width="22" customWidth="1" min="7" max="7"/>
    <col width="24" customWidth="1" min="8" max="8"/>
    <col width="18" customWidth="1" min="9" max="9"/>
    <col width="20" customWidth="1" min="10" max="10"/>
    <col width="21" customWidth="1" min="11" max="11"/>
    <col width="23" customWidth="1" min="12" max="12"/>
    <col width="14" customWidth="1" min="13" max="13"/>
  </cols>
  <sheetData>
    <row r="1" ht="28" customHeight="1">
      <c r="A1" s="1" t="inlineStr">
        <is>
          <t>Pedidos e margem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31" customHeight="1">
      <c r="A3" s="3" t="inlineStr">
        <is>
          <t>Uma linha = venda de um produto e um canal. Insira custos extras não previstos ajustando as tabelas.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1" t="inlineStr">
        <is>
          <t>COMO USAR: campos azuis = você preenche  •  resultados automáticos = fórmulas  •  valores dos exemplos são fictícios</t>
        </is>
      </c>
    </row>
    <row r="7" ht="37" customHeight="1">
      <c r="A7" s="22" t="inlineStr">
        <is>
          <t>Data</t>
        </is>
      </c>
      <c r="B7" s="22" t="inlineStr">
        <is>
          <t>Produto</t>
        </is>
      </c>
      <c r="C7" s="22" t="inlineStr">
        <is>
          <t>Canal</t>
        </is>
      </c>
      <c r="D7" s="22" t="inlineStr">
        <is>
          <t>Qtd</t>
        </is>
      </c>
      <c r="E7" s="22" t="inlineStr">
        <is>
          <t>Preço unit. (R$)</t>
        </is>
      </c>
      <c r="F7" s="22" t="inlineStr">
        <is>
          <t>Faturamento (R$)</t>
        </is>
      </c>
      <c r="G7" s="22" t="inlineStr">
        <is>
          <t>Custo unit. (R$)</t>
        </is>
      </c>
      <c r="H7" s="22" t="inlineStr">
        <is>
          <t>Custo dos itens (R$)</t>
        </is>
      </c>
      <c r="I7" s="22" t="inlineStr">
        <is>
          <t>Taxa canal %</t>
        </is>
      </c>
      <c r="J7" s="22" t="inlineStr">
        <is>
          <t>Custo extra unit.</t>
        </is>
      </c>
      <c r="K7" s="22" t="inlineStr">
        <is>
          <t>Custo canal (R$)</t>
        </is>
      </c>
      <c r="L7" s="22" t="inlineStr">
        <is>
          <t>MC do pedido (R$)</t>
        </is>
      </c>
      <c r="M7" s="22" t="inlineStr">
        <is>
          <t>Período</t>
        </is>
      </c>
    </row>
    <row r="8" ht="22" customHeight="1">
      <c r="A8" s="41" t="n">
        <v>46307</v>
      </c>
      <c r="B8" s="23" t="inlineStr">
        <is>
          <t>Smash da casa</t>
        </is>
      </c>
      <c r="C8" s="23" t="inlineStr">
        <is>
          <t>Direto</t>
        </is>
      </c>
      <c r="D8" s="42" t="n">
        <v>8</v>
      </c>
      <c r="E8" s="35" t="n">
        <f>IF(B8="","",IFERROR(VLOOKUP(B8,PRODUTOS!$A$8:$K$87,5,FALSE),""))</f>
        <v>32.9</v>
      </c>
      <c r="F8" s="32" t="n">
        <f>IF(OR(A8="",B8="",D8="",E8=""),"",D8*E8)</f>
        <v>263.2</v>
      </c>
      <c r="G8" s="35" t="n">
        <f>IF(B8="","",IFERROR(VLOOKUP(B8,PRODUTOS!$A$8:$K$87,4,FALSE),""))</f>
        <v>11.350000000000001</v>
      </c>
      <c r="H8" s="32" t="n">
        <f>IF(OR(F8="",G8=""),"",D8*G8)</f>
        <v>90.80000000000001</v>
      </c>
      <c r="I8" s="43" t="n">
        <f>IF(C8="","",IFERROR(VLOOKUP(C8,CANAIS!$A$8:$D$87,2,FALSE),""))</f>
        <v>0.025</v>
      </c>
      <c r="J8" s="35" t="n">
        <f>IF(C8="","",IFERROR(VLOOKUP(C8,CANAIS!$A$8:$D$87,3,FALSE),""))</f>
        <v>0</v>
      </c>
      <c r="K8" s="32" t="n">
        <f>IF(OR(F8="",I8="",J8=""),"",F8*I8+D8*J8)</f>
        <v>6.58</v>
      </c>
      <c r="L8" s="32" t="n">
        <f>IF(OR(F8="",H8="",K8=""),"",F8-H8-K8)</f>
        <v>165.81999999999996</v>
      </c>
      <c r="M8" s="44" t="str">
        <f>IF(A8="","",TEXT(A8,"yyyy-mm"))</f>
        <v>2026-10</v>
      </c>
    </row>
    <row r="9" ht="22" customHeight="1">
      <c r="A9" s="45" t="n">
        <v>46307</v>
      </c>
      <c r="B9" s="27" t="inlineStr">
        <is>
          <t>Batata frita</t>
        </is>
      </c>
      <c r="C9" s="27" t="inlineStr">
        <is>
          <t>Aplicativo</t>
        </is>
      </c>
      <c r="D9" s="46" t="n">
        <v>5</v>
      </c>
      <c r="E9" s="38" t="n">
        <f>IF(B9="","",IFERROR(VLOOKUP(B9,PRODUTOS!$A$8:$K$87,5,FALSE),""))</f>
        <v>17.9</v>
      </c>
      <c r="F9" s="34" t="n">
        <f>IF(OR(A9="",B9="",D9="",E9=""),"",D9*E9)</f>
        <v>89.5</v>
      </c>
      <c r="G9" s="38" t="n">
        <f>IF(B9="","",IFERROR(VLOOKUP(B9,PRODUTOS!$A$8:$K$87,4,FALSE),""))</f>
        <v>4.5</v>
      </c>
      <c r="H9" s="34" t="n">
        <f>IF(OR(F9="",G9=""),"",D9*G9)</f>
        <v>22.5</v>
      </c>
      <c r="I9" s="47" t="n">
        <f>IF(C9="","",IFERROR(VLOOKUP(C9,CANAIS!$A$8:$D$87,2,FALSE),""))</f>
        <v>0.23</v>
      </c>
      <c r="J9" s="38" t="n">
        <f>IF(C9="","",IFERROR(VLOOKUP(C9,CANAIS!$A$8:$D$87,3,FALSE),""))</f>
        <v>1.5</v>
      </c>
      <c r="K9" s="34" t="n">
        <f>IF(OR(F9="",I9="",J9=""),"",F9*I9+D9*J9)</f>
        <v>28.085</v>
      </c>
      <c r="L9" s="34" t="n">
        <f>IF(OR(F9="",H9="",K9=""),"",F9-H9-K9)</f>
        <v>38.915</v>
      </c>
      <c r="M9" s="48" t="str">
        <f>IF(A9="","",TEXT(A9,"yyyy-mm"))</f>
        <v>2026-10</v>
      </c>
    </row>
    <row r="10" ht="22" customHeight="1">
      <c r="A10" s="41" t="n">
        <v>46308</v>
      </c>
      <c r="B10" s="23" t="inlineStr">
        <is>
          <t>Smash da casa</t>
        </is>
      </c>
      <c r="C10" s="23" t="inlineStr">
        <is>
          <t>Aplicativo</t>
        </is>
      </c>
      <c r="D10" s="42" t="n">
        <v>6</v>
      </c>
      <c r="E10" s="35" t="n">
        <f>IF(B10="","",IFERROR(VLOOKUP(B10,PRODUTOS!$A$8:$K$87,5,FALSE),""))</f>
        <v>32.9</v>
      </c>
      <c r="F10" s="32" t="n">
        <f>IF(OR(A10="",B10="",D10="",E10=""),"",D10*E10)</f>
        <v>197.39999999999998</v>
      </c>
      <c r="G10" s="35" t="n">
        <f>IF(B10="","",IFERROR(VLOOKUP(B10,PRODUTOS!$A$8:$K$87,4,FALSE),""))</f>
        <v>11.350000000000001</v>
      </c>
      <c r="H10" s="32" t="n">
        <f>IF(OR(F10="",G10=""),"",D10*G10)</f>
        <v>68.10000000000001</v>
      </c>
      <c r="I10" s="43" t="n">
        <f>IF(C10="","",IFERROR(VLOOKUP(C10,CANAIS!$A$8:$D$87,2,FALSE),""))</f>
        <v>0.23</v>
      </c>
      <c r="J10" s="35" t="n">
        <f>IF(C10="","",IFERROR(VLOOKUP(C10,CANAIS!$A$8:$D$87,3,FALSE),""))</f>
        <v>1.5</v>
      </c>
      <c r="K10" s="32" t="n">
        <f>IF(OR(F10="",I10="",J10=""),"",F10*I10+D10*J10)</f>
        <v>54.401999999999994</v>
      </c>
      <c r="L10" s="32" t="n">
        <f>IF(OR(F10="",H10="",K10=""),"",F10-H10-K10)</f>
        <v>74.89799999999997</v>
      </c>
      <c r="M10" s="44" t="str">
        <f>IF(A10="","",TEXT(A10,"yyyy-mm"))</f>
        <v>2026-10</v>
      </c>
    </row>
    <row r="11" ht="22" customHeight="1">
      <c r="A11" s="45" t="n"/>
      <c r="B11" s="27" t="n"/>
      <c r="C11" s="27" t="n"/>
      <c r="D11" s="46" t="n"/>
      <c r="E11" s="38" t="str">
        <f>IF(B11="","",IFERROR(VLOOKUP(B11,PRODUTOS!$A$8:$K$87,5,FALSE),""))</f>
        <v/>
      </c>
      <c r="F11" s="34" t="str">
        <f>IF(OR(A11="",B11="",D11="",E11=""),"",D11*E11)</f>
        <v/>
      </c>
      <c r="G11" s="38" t="str">
        <f>IF(B11="","",IFERROR(VLOOKUP(B11,PRODUTOS!$A$8:$K$87,4,FALSE),""))</f>
        <v/>
      </c>
      <c r="H11" s="34" t="str">
        <f>IF(OR(F11="",G11=""),"",D11*G11)</f>
        <v/>
      </c>
      <c r="I11" s="47" t="str">
        <f>IF(C11="","",IFERROR(VLOOKUP(C11,CANAIS!$A$8:$D$87,2,FALSE),""))</f>
        <v/>
      </c>
      <c r="J11" s="38" t="str">
        <f>IF(C11="","",IFERROR(VLOOKUP(C11,CANAIS!$A$8:$D$87,3,FALSE),""))</f>
        <v/>
      </c>
      <c r="K11" s="34" t="str">
        <f>IF(OR(F11="",I11="",J11=""),"",F11*I11+D11*J11)</f>
        <v/>
      </c>
      <c r="L11" s="34" t="str">
        <f>IF(OR(F11="",H11="",K11=""),"",F11-H11-K11)</f>
        <v/>
      </c>
      <c r="M11" s="48" t="str">
        <f>IF(A11="","",TEXT(A11,"yyyy-mm"))</f>
        <v/>
      </c>
    </row>
    <row r="12" ht="22" customHeight="1">
      <c r="A12" s="41" t="n"/>
      <c r="B12" s="23" t="n"/>
      <c r="C12" s="23" t="n"/>
      <c r="D12" s="42" t="n"/>
      <c r="E12" s="35" t="str">
        <f>IF(B12="","",IFERROR(VLOOKUP(B12,PRODUTOS!$A$8:$K$87,5,FALSE),""))</f>
        <v/>
      </c>
      <c r="F12" s="32" t="str">
        <f>IF(OR(A12="",B12="",D12="",E12=""),"",D12*E12)</f>
        <v/>
      </c>
      <c r="G12" s="35" t="str">
        <f>IF(B12="","",IFERROR(VLOOKUP(B12,PRODUTOS!$A$8:$K$87,4,FALSE),""))</f>
        <v/>
      </c>
      <c r="H12" s="32" t="str">
        <f>IF(OR(F12="",G12=""),"",D12*G12)</f>
        <v/>
      </c>
      <c r="I12" s="43" t="str">
        <f>IF(C12="","",IFERROR(VLOOKUP(C12,CANAIS!$A$8:$D$87,2,FALSE),""))</f>
        <v/>
      </c>
      <c r="J12" s="35" t="str">
        <f>IF(C12="","",IFERROR(VLOOKUP(C12,CANAIS!$A$8:$D$87,3,FALSE),""))</f>
        <v/>
      </c>
      <c r="K12" s="32" t="str">
        <f>IF(OR(F12="",I12="",J12=""),"",F12*I12+D12*J12)</f>
        <v/>
      </c>
      <c r="L12" s="32" t="str">
        <f>IF(OR(F12="",H12="",K12=""),"",F12-H12-K12)</f>
        <v/>
      </c>
      <c r="M12" s="44" t="str">
        <f>IF(A12="","",TEXT(A12,"yyyy-mm"))</f>
        <v/>
      </c>
    </row>
    <row r="13" ht="22" customHeight="1">
      <c r="A13" s="45" t="n"/>
      <c r="B13" s="27" t="n"/>
      <c r="C13" s="27" t="n"/>
      <c r="D13" s="46" t="n"/>
      <c r="E13" s="38" t="str">
        <f>IF(B13="","",IFERROR(VLOOKUP(B13,PRODUTOS!$A$8:$K$87,5,FALSE),""))</f>
        <v/>
      </c>
      <c r="F13" s="34" t="str">
        <f>IF(OR(A13="",B13="",D13="",E13=""),"",D13*E13)</f>
        <v/>
      </c>
      <c r="G13" s="38" t="str">
        <f>IF(B13="","",IFERROR(VLOOKUP(B13,PRODUTOS!$A$8:$K$87,4,FALSE),""))</f>
        <v/>
      </c>
      <c r="H13" s="34" t="str">
        <f>IF(OR(F13="",G13=""),"",D13*G13)</f>
        <v/>
      </c>
      <c r="I13" s="47" t="str">
        <f>IF(C13="","",IFERROR(VLOOKUP(C13,CANAIS!$A$8:$D$87,2,FALSE),""))</f>
        <v/>
      </c>
      <c r="J13" s="38" t="str">
        <f>IF(C13="","",IFERROR(VLOOKUP(C13,CANAIS!$A$8:$D$87,3,FALSE),""))</f>
        <v/>
      </c>
      <c r="K13" s="34" t="str">
        <f>IF(OR(F13="",I13="",J13=""),"",F13*I13+D13*J13)</f>
        <v/>
      </c>
      <c r="L13" s="34" t="str">
        <f>IF(OR(F13="",H13="",K13=""),"",F13-H13-K13)</f>
        <v/>
      </c>
      <c r="M13" s="48" t="str">
        <f>IF(A13="","",TEXT(A13,"yyyy-mm"))</f>
        <v/>
      </c>
    </row>
    <row r="14" ht="22" customHeight="1">
      <c r="A14" s="41" t="n"/>
      <c r="B14" s="23" t="n"/>
      <c r="C14" s="23" t="n"/>
      <c r="D14" s="42" t="n"/>
      <c r="E14" s="35" t="str">
        <f>IF(B14="","",IFERROR(VLOOKUP(B14,PRODUTOS!$A$8:$K$87,5,FALSE),""))</f>
        <v/>
      </c>
      <c r="F14" s="32" t="str">
        <f>IF(OR(A14="",B14="",D14="",E14=""),"",D14*E14)</f>
        <v/>
      </c>
      <c r="G14" s="35" t="str">
        <f>IF(B14="","",IFERROR(VLOOKUP(B14,PRODUTOS!$A$8:$K$87,4,FALSE),""))</f>
        <v/>
      </c>
      <c r="H14" s="32" t="str">
        <f>IF(OR(F14="",G14=""),"",D14*G14)</f>
        <v/>
      </c>
      <c r="I14" s="43" t="str">
        <f>IF(C14="","",IFERROR(VLOOKUP(C14,CANAIS!$A$8:$D$87,2,FALSE),""))</f>
        <v/>
      </c>
      <c r="J14" s="35" t="str">
        <f>IF(C14="","",IFERROR(VLOOKUP(C14,CANAIS!$A$8:$D$87,3,FALSE),""))</f>
        <v/>
      </c>
      <c r="K14" s="32" t="str">
        <f>IF(OR(F14="",I14="",J14=""),"",F14*I14+D14*J14)</f>
        <v/>
      </c>
      <c r="L14" s="32" t="str">
        <f>IF(OR(F14="",H14="",K14=""),"",F14-H14-K14)</f>
        <v/>
      </c>
      <c r="M14" s="44" t="str">
        <f>IF(A14="","",TEXT(A14,"yyyy-mm"))</f>
        <v/>
      </c>
    </row>
    <row r="15" ht="22" customHeight="1">
      <c r="A15" s="45" t="n"/>
      <c r="B15" s="27" t="n"/>
      <c r="C15" s="27" t="n"/>
      <c r="D15" s="46" t="n"/>
      <c r="E15" s="38" t="str">
        <f>IF(B15="","",IFERROR(VLOOKUP(B15,PRODUTOS!$A$8:$K$87,5,FALSE),""))</f>
        <v/>
      </c>
      <c r="F15" s="34" t="str">
        <f>IF(OR(A15="",B15="",D15="",E15=""),"",D15*E15)</f>
        <v/>
      </c>
      <c r="G15" s="38" t="str">
        <f>IF(B15="","",IFERROR(VLOOKUP(B15,PRODUTOS!$A$8:$K$87,4,FALSE),""))</f>
        <v/>
      </c>
      <c r="H15" s="34" t="str">
        <f>IF(OR(F15="",G15=""),"",D15*G15)</f>
        <v/>
      </c>
      <c r="I15" s="47" t="str">
        <f>IF(C15="","",IFERROR(VLOOKUP(C15,CANAIS!$A$8:$D$87,2,FALSE),""))</f>
        <v/>
      </c>
      <c r="J15" s="38" t="str">
        <f>IF(C15="","",IFERROR(VLOOKUP(C15,CANAIS!$A$8:$D$87,3,FALSE),""))</f>
        <v/>
      </c>
      <c r="K15" s="34" t="str">
        <f>IF(OR(F15="",I15="",J15=""),"",F15*I15+D15*J15)</f>
        <v/>
      </c>
      <c r="L15" s="34" t="str">
        <f>IF(OR(F15="",H15="",K15=""),"",F15-H15-K15)</f>
        <v/>
      </c>
      <c r="M15" s="48" t="str">
        <f>IF(A15="","",TEXT(A15,"yyyy-mm"))</f>
        <v/>
      </c>
    </row>
    <row r="16" ht="22" customHeight="1">
      <c r="A16" s="41" t="n"/>
      <c r="B16" s="23" t="n"/>
      <c r="C16" s="23" t="n"/>
      <c r="D16" s="42" t="n"/>
      <c r="E16" s="35" t="str">
        <f>IF(B16="","",IFERROR(VLOOKUP(B16,PRODUTOS!$A$8:$K$87,5,FALSE),""))</f>
        <v/>
      </c>
      <c r="F16" s="32" t="str">
        <f>IF(OR(A16="",B16="",D16="",E16=""),"",D16*E16)</f>
        <v/>
      </c>
      <c r="G16" s="35" t="str">
        <f>IF(B16="","",IFERROR(VLOOKUP(B16,PRODUTOS!$A$8:$K$87,4,FALSE),""))</f>
        <v/>
      </c>
      <c r="H16" s="32" t="str">
        <f>IF(OR(F16="",G16=""),"",D16*G16)</f>
        <v/>
      </c>
      <c r="I16" s="43" t="str">
        <f>IF(C16="","",IFERROR(VLOOKUP(C16,CANAIS!$A$8:$D$87,2,FALSE),""))</f>
        <v/>
      </c>
      <c r="J16" s="35" t="str">
        <f>IF(C16="","",IFERROR(VLOOKUP(C16,CANAIS!$A$8:$D$87,3,FALSE),""))</f>
        <v/>
      </c>
      <c r="K16" s="32" t="str">
        <f>IF(OR(F16="",I16="",J16=""),"",F16*I16+D16*J16)</f>
        <v/>
      </c>
      <c r="L16" s="32" t="str">
        <f>IF(OR(F16="",H16="",K16=""),"",F16-H16-K16)</f>
        <v/>
      </c>
      <c r="M16" s="44" t="str">
        <f>IF(A16="","",TEXT(A16,"yyyy-mm"))</f>
        <v/>
      </c>
    </row>
    <row r="17" ht="22" customHeight="1">
      <c r="A17" s="45" t="n"/>
      <c r="B17" s="27" t="n"/>
      <c r="C17" s="27" t="n"/>
      <c r="D17" s="46" t="n"/>
      <c r="E17" s="38" t="str">
        <f>IF(B17="","",IFERROR(VLOOKUP(B17,PRODUTOS!$A$8:$K$87,5,FALSE),""))</f>
        <v/>
      </c>
      <c r="F17" s="34" t="str">
        <f>IF(OR(A17="",B17="",D17="",E17=""),"",D17*E17)</f>
        <v/>
      </c>
      <c r="G17" s="38" t="str">
        <f>IF(B17="","",IFERROR(VLOOKUP(B17,PRODUTOS!$A$8:$K$87,4,FALSE),""))</f>
        <v/>
      </c>
      <c r="H17" s="34" t="str">
        <f>IF(OR(F17="",G17=""),"",D17*G17)</f>
        <v/>
      </c>
      <c r="I17" s="47" t="str">
        <f>IF(C17="","",IFERROR(VLOOKUP(C17,CANAIS!$A$8:$D$87,2,FALSE),""))</f>
        <v/>
      </c>
      <c r="J17" s="38" t="str">
        <f>IF(C17="","",IFERROR(VLOOKUP(C17,CANAIS!$A$8:$D$87,3,FALSE),""))</f>
        <v/>
      </c>
      <c r="K17" s="34" t="str">
        <f>IF(OR(F17="",I17="",J17=""),"",F17*I17+D17*J17)</f>
        <v/>
      </c>
      <c r="L17" s="34" t="str">
        <f>IF(OR(F17="",H17="",K17=""),"",F17-H17-K17)</f>
        <v/>
      </c>
      <c r="M17" s="48" t="str">
        <f>IF(A17="","",TEXT(A17,"yyyy-mm"))</f>
        <v/>
      </c>
    </row>
    <row r="18" ht="22" customHeight="1">
      <c r="A18" s="41" t="n"/>
      <c r="B18" s="23" t="n"/>
      <c r="C18" s="23" t="n"/>
      <c r="D18" s="42" t="n"/>
      <c r="E18" s="35" t="str">
        <f>IF(B18="","",IFERROR(VLOOKUP(B18,PRODUTOS!$A$8:$K$87,5,FALSE),""))</f>
        <v/>
      </c>
      <c r="F18" s="32" t="str">
        <f>IF(OR(A18="",B18="",D18="",E18=""),"",D18*E18)</f>
        <v/>
      </c>
      <c r="G18" s="35" t="str">
        <f>IF(B18="","",IFERROR(VLOOKUP(B18,PRODUTOS!$A$8:$K$87,4,FALSE),""))</f>
        <v/>
      </c>
      <c r="H18" s="32" t="str">
        <f>IF(OR(F18="",G18=""),"",D18*G18)</f>
        <v/>
      </c>
      <c r="I18" s="43" t="str">
        <f>IF(C18="","",IFERROR(VLOOKUP(C18,CANAIS!$A$8:$D$87,2,FALSE),""))</f>
        <v/>
      </c>
      <c r="J18" s="35" t="str">
        <f>IF(C18="","",IFERROR(VLOOKUP(C18,CANAIS!$A$8:$D$87,3,FALSE),""))</f>
        <v/>
      </c>
      <c r="K18" s="32" t="str">
        <f>IF(OR(F18="",I18="",J18=""),"",F18*I18+D18*J18)</f>
        <v/>
      </c>
      <c r="L18" s="32" t="str">
        <f>IF(OR(F18="",H18="",K18=""),"",F18-H18-K18)</f>
        <v/>
      </c>
      <c r="M18" s="44" t="str">
        <f>IF(A18="","",TEXT(A18,"yyyy-mm"))</f>
        <v/>
      </c>
    </row>
    <row r="19" ht="22" customHeight="1">
      <c r="A19" s="45" t="n"/>
      <c r="B19" s="27" t="n"/>
      <c r="C19" s="27" t="n"/>
      <c r="D19" s="46" t="n"/>
      <c r="E19" s="38" t="str">
        <f>IF(B19="","",IFERROR(VLOOKUP(B19,PRODUTOS!$A$8:$K$87,5,FALSE),""))</f>
        <v/>
      </c>
      <c r="F19" s="34" t="str">
        <f>IF(OR(A19="",B19="",D19="",E19=""),"",D19*E19)</f>
        <v/>
      </c>
      <c r="G19" s="38" t="str">
        <f>IF(B19="","",IFERROR(VLOOKUP(B19,PRODUTOS!$A$8:$K$87,4,FALSE),""))</f>
        <v/>
      </c>
      <c r="H19" s="34" t="str">
        <f>IF(OR(F19="",G19=""),"",D19*G19)</f>
        <v/>
      </c>
      <c r="I19" s="47" t="str">
        <f>IF(C19="","",IFERROR(VLOOKUP(C19,CANAIS!$A$8:$D$87,2,FALSE),""))</f>
        <v/>
      </c>
      <c r="J19" s="38" t="str">
        <f>IF(C19="","",IFERROR(VLOOKUP(C19,CANAIS!$A$8:$D$87,3,FALSE),""))</f>
        <v/>
      </c>
      <c r="K19" s="34" t="str">
        <f>IF(OR(F19="",I19="",J19=""),"",F19*I19+D19*J19)</f>
        <v/>
      </c>
      <c r="L19" s="34" t="str">
        <f>IF(OR(F19="",H19="",K19=""),"",F19-H19-K19)</f>
        <v/>
      </c>
      <c r="M19" s="48" t="str">
        <f>IF(A19="","",TEXT(A19,"yyyy-mm"))</f>
        <v/>
      </c>
    </row>
    <row r="20" ht="22" customHeight="1">
      <c r="A20" s="41" t="n"/>
      <c r="B20" s="23" t="n"/>
      <c r="C20" s="23" t="n"/>
      <c r="D20" s="42" t="n"/>
      <c r="E20" s="35" t="str">
        <f>IF(B20="","",IFERROR(VLOOKUP(B20,PRODUTOS!$A$8:$K$87,5,FALSE),""))</f>
        <v/>
      </c>
      <c r="F20" s="32" t="str">
        <f>IF(OR(A20="",B20="",D20="",E20=""),"",D20*E20)</f>
        <v/>
      </c>
      <c r="G20" s="35" t="str">
        <f>IF(B20="","",IFERROR(VLOOKUP(B20,PRODUTOS!$A$8:$K$87,4,FALSE),""))</f>
        <v/>
      </c>
      <c r="H20" s="32" t="str">
        <f>IF(OR(F20="",G20=""),"",D20*G20)</f>
        <v/>
      </c>
      <c r="I20" s="43" t="str">
        <f>IF(C20="","",IFERROR(VLOOKUP(C20,CANAIS!$A$8:$D$87,2,FALSE),""))</f>
        <v/>
      </c>
      <c r="J20" s="35" t="str">
        <f>IF(C20="","",IFERROR(VLOOKUP(C20,CANAIS!$A$8:$D$87,3,FALSE),""))</f>
        <v/>
      </c>
      <c r="K20" s="32" t="str">
        <f>IF(OR(F20="",I20="",J20=""),"",F20*I20+D20*J20)</f>
        <v/>
      </c>
      <c r="L20" s="32" t="str">
        <f>IF(OR(F20="",H20="",K20=""),"",F20-H20-K20)</f>
        <v/>
      </c>
      <c r="M20" s="44" t="str">
        <f>IF(A20="","",TEXT(A20,"yyyy-mm"))</f>
        <v/>
      </c>
    </row>
    <row r="21" ht="22" customHeight="1">
      <c r="A21" s="45" t="n"/>
      <c r="B21" s="27" t="n"/>
      <c r="C21" s="27" t="n"/>
      <c r="D21" s="46" t="n"/>
      <c r="E21" s="38" t="str">
        <f>IF(B21="","",IFERROR(VLOOKUP(B21,PRODUTOS!$A$8:$K$87,5,FALSE),""))</f>
        <v/>
      </c>
      <c r="F21" s="34" t="str">
        <f>IF(OR(A21="",B21="",D21="",E21=""),"",D21*E21)</f>
        <v/>
      </c>
      <c r="G21" s="38" t="str">
        <f>IF(B21="","",IFERROR(VLOOKUP(B21,PRODUTOS!$A$8:$K$87,4,FALSE),""))</f>
        <v/>
      </c>
      <c r="H21" s="34" t="str">
        <f>IF(OR(F21="",G21=""),"",D21*G21)</f>
        <v/>
      </c>
      <c r="I21" s="47" t="str">
        <f>IF(C21="","",IFERROR(VLOOKUP(C21,CANAIS!$A$8:$D$87,2,FALSE),""))</f>
        <v/>
      </c>
      <c r="J21" s="38" t="str">
        <f>IF(C21="","",IFERROR(VLOOKUP(C21,CANAIS!$A$8:$D$87,3,FALSE),""))</f>
        <v/>
      </c>
      <c r="K21" s="34" t="str">
        <f>IF(OR(F21="",I21="",J21=""),"",F21*I21+D21*J21)</f>
        <v/>
      </c>
      <c r="L21" s="34" t="str">
        <f>IF(OR(F21="",H21="",K21=""),"",F21-H21-K21)</f>
        <v/>
      </c>
      <c r="M21" s="48" t="str">
        <f>IF(A21="","",TEXT(A21,"yyyy-mm"))</f>
        <v/>
      </c>
    </row>
    <row r="22" ht="22" customHeight="1">
      <c r="A22" s="41" t="n"/>
      <c r="B22" s="23" t="n"/>
      <c r="C22" s="23" t="n"/>
      <c r="D22" s="42" t="n"/>
      <c r="E22" s="35" t="str">
        <f>IF(B22="","",IFERROR(VLOOKUP(B22,PRODUTOS!$A$8:$K$87,5,FALSE),""))</f>
        <v/>
      </c>
      <c r="F22" s="32" t="str">
        <f>IF(OR(A22="",B22="",D22="",E22=""),"",D22*E22)</f>
        <v/>
      </c>
      <c r="G22" s="35" t="str">
        <f>IF(B22="","",IFERROR(VLOOKUP(B22,PRODUTOS!$A$8:$K$87,4,FALSE),""))</f>
        <v/>
      </c>
      <c r="H22" s="32" t="str">
        <f>IF(OR(F22="",G22=""),"",D22*G22)</f>
        <v/>
      </c>
      <c r="I22" s="43" t="str">
        <f>IF(C22="","",IFERROR(VLOOKUP(C22,CANAIS!$A$8:$D$87,2,FALSE),""))</f>
        <v/>
      </c>
      <c r="J22" s="35" t="str">
        <f>IF(C22="","",IFERROR(VLOOKUP(C22,CANAIS!$A$8:$D$87,3,FALSE),""))</f>
        <v/>
      </c>
      <c r="K22" s="32" t="str">
        <f>IF(OR(F22="",I22="",J22=""),"",F22*I22+D22*J22)</f>
        <v/>
      </c>
      <c r="L22" s="32" t="str">
        <f>IF(OR(F22="",H22="",K22=""),"",F22-H22-K22)</f>
        <v/>
      </c>
      <c r="M22" s="44" t="str">
        <f>IF(A22="","",TEXT(A22,"yyyy-mm"))</f>
        <v/>
      </c>
    </row>
    <row r="23" ht="22" customHeight="1">
      <c r="A23" s="45" t="n"/>
      <c r="B23" s="27" t="n"/>
      <c r="C23" s="27" t="n"/>
      <c r="D23" s="46" t="n"/>
      <c r="E23" s="38" t="str">
        <f>IF(B23="","",IFERROR(VLOOKUP(B23,PRODUTOS!$A$8:$K$87,5,FALSE),""))</f>
        <v/>
      </c>
      <c r="F23" s="34" t="str">
        <f>IF(OR(A23="",B23="",D23="",E23=""),"",D23*E23)</f>
        <v/>
      </c>
      <c r="G23" s="38" t="str">
        <f>IF(B23="","",IFERROR(VLOOKUP(B23,PRODUTOS!$A$8:$K$87,4,FALSE),""))</f>
        <v/>
      </c>
      <c r="H23" s="34" t="str">
        <f>IF(OR(F23="",G23=""),"",D23*G23)</f>
        <v/>
      </c>
      <c r="I23" s="47" t="str">
        <f>IF(C23="","",IFERROR(VLOOKUP(C23,CANAIS!$A$8:$D$87,2,FALSE),""))</f>
        <v/>
      </c>
      <c r="J23" s="38" t="str">
        <f>IF(C23="","",IFERROR(VLOOKUP(C23,CANAIS!$A$8:$D$87,3,FALSE),""))</f>
        <v/>
      </c>
      <c r="K23" s="34" t="str">
        <f>IF(OR(F23="",I23="",J23=""),"",F23*I23+D23*J23)</f>
        <v/>
      </c>
      <c r="L23" s="34" t="str">
        <f>IF(OR(F23="",H23="",K23=""),"",F23-H23-K23)</f>
        <v/>
      </c>
      <c r="M23" s="48" t="str">
        <f>IF(A23="","",TEXT(A23,"yyyy-mm"))</f>
        <v/>
      </c>
    </row>
    <row r="24" ht="22" customHeight="1">
      <c r="A24" s="41" t="n"/>
      <c r="B24" s="23" t="n"/>
      <c r="C24" s="23" t="n"/>
      <c r="D24" s="42" t="n"/>
      <c r="E24" s="35" t="str">
        <f>IF(B24="","",IFERROR(VLOOKUP(B24,PRODUTOS!$A$8:$K$87,5,FALSE),""))</f>
        <v/>
      </c>
      <c r="F24" s="32" t="str">
        <f>IF(OR(A24="",B24="",D24="",E24=""),"",D24*E24)</f>
        <v/>
      </c>
      <c r="G24" s="35" t="str">
        <f>IF(B24="","",IFERROR(VLOOKUP(B24,PRODUTOS!$A$8:$K$87,4,FALSE),""))</f>
        <v/>
      </c>
      <c r="H24" s="32" t="str">
        <f>IF(OR(F24="",G24=""),"",D24*G24)</f>
        <v/>
      </c>
      <c r="I24" s="43" t="str">
        <f>IF(C24="","",IFERROR(VLOOKUP(C24,CANAIS!$A$8:$D$87,2,FALSE),""))</f>
        <v/>
      </c>
      <c r="J24" s="35" t="str">
        <f>IF(C24="","",IFERROR(VLOOKUP(C24,CANAIS!$A$8:$D$87,3,FALSE),""))</f>
        <v/>
      </c>
      <c r="K24" s="32" t="str">
        <f>IF(OR(F24="",I24="",J24=""),"",F24*I24+D24*J24)</f>
        <v/>
      </c>
      <c r="L24" s="32" t="str">
        <f>IF(OR(F24="",H24="",K24=""),"",F24-H24-K24)</f>
        <v/>
      </c>
      <c r="M24" s="44" t="str">
        <f>IF(A24="","",TEXT(A24,"yyyy-mm"))</f>
        <v/>
      </c>
    </row>
    <row r="25" ht="22" customHeight="1">
      <c r="A25" s="45" t="n"/>
      <c r="B25" s="27" t="n"/>
      <c r="C25" s="27" t="n"/>
      <c r="D25" s="46" t="n"/>
      <c r="E25" s="38" t="str">
        <f>IF(B25="","",IFERROR(VLOOKUP(B25,PRODUTOS!$A$8:$K$87,5,FALSE),""))</f>
        <v/>
      </c>
      <c r="F25" s="34" t="str">
        <f>IF(OR(A25="",B25="",D25="",E25=""),"",D25*E25)</f>
        <v/>
      </c>
      <c r="G25" s="38" t="str">
        <f>IF(B25="","",IFERROR(VLOOKUP(B25,PRODUTOS!$A$8:$K$87,4,FALSE),""))</f>
        <v/>
      </c>
      <c r="H25" s="34" t="str">
        <f>IF(OR(F25="",G25=""),"",D25*G25)</f>
        <v/>
      </c>
      <c r="I25" s="47" t="str">
        <f>IF(C25="","",IFERROR(VLOOKUP(C25,CANAIS!$A$8:$D$87,2,FALSE),""))</f>
        <v/>
      </c>
      <c r="J25" s="38" t="str">
        <f>IF(C25="","",IFERROR(VLOOKUP(C25,CANAIS!$A$8:$D$87,3,FALSE),""))</f>
        <v/>
      </c>
      <c r="K25" s="34" t="str">
        <f>IF(OR(F25="",I25="",J25=""),"",F25*I25+D25*J25)</f>
        <v/>
      </c>
      <c r="L25" s="34" t="str">
        <f>IF(OR(F25="",H25="",K25=""),"",F25-H25-K25)</f>
        <v/>
      </c>
      <c r="M25" s="48" t="str">
        <f>IF(A25="","",TEXT(A25,"yyyy-mm"))</f>
        <v/>
      </c>
    </row>
    <row r="26" ht="22" customHeight="1">
      <c r="A26" s="41" t="n"/>
      <c r="B26" s="23" t="n"/>
      <c r="C26" s="23" t="n"/>
      <c r="D26" s="42" t="n"/>
      <c r="E26" s="35" t="str">
        <f>IF(B26="","",IFERROR(VLOOKUP(B26,PRODUTOS!$A$8:$K$87,5,FALSE),""))</f>
        <v/>
      </c>
      <c r="F26" s="32" t="str">
        <f>IF(OR(A26="",B26="",D26="",E26=""),"",D26*E26)</f>
        <v/>
      </c>
      <c r="G26" s="35" t="str">
        <f>IF(B26="","",IFERROR(VLOOKUP(B26,PRODUTOS!$A$8:$K$87,4,FALSE),""))</f>
        <v/>
      </c>
      <c r="H26" s="32" t="str">
        <f>IF(OR(F26="",G26=""),"",D26*G26)</f>
        <v/>
      </c>
      <c r="I26" s="43" t="str">
        <f>IF(C26="","",IFERROR(VLOOKUP(C26,CANAIS!$A$8:$D$87,2,FALSE),""))</f>
        <v/>
      </c>
      <c r="J26" s="35" t="str">
        <f>IF(C26="","",IFERROR(VLOOKUP(C26,CANAIS!$A$8:$D$87,3,FALSE),""))</f>
        <v/>
      </c>
      <c r="K26" s="32" t="str">
        <f>IF(OR(F26="",I26="",J26=""),"",F26*I26+D26*J26)</f>
        <v/>
      </c>
      <c r="L26" s="32" t="str">
        <f>IF(OR(F26="",H26="",K26=""),"",F26-H26-K26)</f>
        <v/>
      </c>
      <c r="M26" s="44" t="str">
        <f>IF(A26="","",TEXT(A26,"yyyy-mm"))</f>
        <v/>
      </c>
    </row>
    <row r="27" ht="22" customHeight="1">
      <c r="A27" s="45" t="n"/>
      <c r="B27" s="27" t="n"/>
      <c r="C27" s="27" t="n"/>
      <c r="D27" s="46" t="n"/>
      <c r="E27" s="38" t="str">
        <f>IF(B27="","",IFERROR(VLOOKUP(B27,PRODUTOS!$A$8:$K$87,5,FALSE),""))</f>
        <v/>
      </c>
      <c r="F27" s="34" t="str">
        <f>IF(OR(A27="",B27="",D27="",E27=""),"",D27*E27)</f>
        <v/>
      </c>
      <c r="G27" s="38" t="str">
        <f>IF(B27="","",IFERROR(VLOOKUP(B27,PRODUTOS!$A$8:$K$87,4,FALSE),""))</f>
        <v/>
      </c>
      <c r="H27" s="34" t="str">
        <f>IF(OR(F27="",G27=""),"",D27*G27)</f>
        <v/>
      </c>
      <c r="I27" s="47" t="str">
        <f>IF(C27="","",IFERROR(VLOOKUP(C27,CANAIS!$A$8:$D$87,2,FALSE),""))</f>
        <v/>
      </c>
      <c r="J27" s="38" t="str">
        <f>IF(C27="","",IFERROR(VLOOKUP(C27,CANAIS!$A$8:$D$87,3,FALSE),""))</f>
        <v/>
      </c>
      <c r="K27" s="34" t="str">
        <f>IF(OR(F27="",I27="",J27=""),"",F27*I27+D27*J27)</f>
        <v/>
      </c>
      <c r="L27" s="34" t="str">
        <f>IF(OR(F27="",H27="",K27=""),"",F27-H27-K27)</f>
        <v/>
      </c>
      <c r="M27" s="48" t="str">
        <f>IF(A27="","",TEXT(A27,"yyyy-mm"))</f>
        <v/>
      </c>
    </row>
    <row r="28" ht="22" customHeight="1">
      <c r="A28" s="41" t="n"/>
      <c r="B28" s="23" t="n"/>
      <c r="C28" s="23" t="n"/>
      <c r="D28" s="42" t="n"/>
      <c r="E28" s="35" t="str">
        <f>IF(B28="","",IFERROR(VLOOKUP(B28,PRODUTOS!$A$8:$K$87,5,FALSE),""))</f>
        <v/>
      </c>
      <c r="F28" s="32" t="str">
        <f>IF(OR(A28="",B28="",D28="",E28=""),"",D28*E28)</f>
        <v/>
      </c>
      <c r="G28" s="35" t="str">
        <f>IF(B28="","",IFERROR(VLOOKUP(B28,PRODUTOS!$A$8:$K$87,4,FALSE),""))</f>
        <v/>
      </c>
      <c r="H28" s="32" t="str">
        <f>IF(OR(F28="",G28=""),"",D28*G28)</f>
        <v/>
      </c>
      <c r="I28" s="43" t="str">
        <f>IF(C28="","",IFERROR(VLOOKUP(C28,CANAIS!$A$8:$D$87,2,FALSE),""))</f>
        <v/>
      </c>
      <c r="J28" s="35" t="str">
        <f>IF(C28="","",IFERROR(VLOOKUP(C28,CANAIS!$A$8:$D$87,3,FALSE),""))</f>
        <v/>
      </c>
      <c r="K28" s="32" t="str">
        <f>IF(OR(F28="",I28="",J28=""),"",F28*I28+D28*J28)</f>
        <v/>
      </c>
      <c r="L28" s="32" t="str">
        <f>IF(OR(F28="",H28="",K28=""),"",F28-H28-K28)</f>
        <v/>
      </c>
      <c r="M28" s="44" t="str">
        <f>IF(A28="","",TEXT(A28,"yyyy-mm"))</f>
        <v/>
      </c>
    </row>
    <row r="29" ht="22" customHeight="1">
      <c r="A29" s="45" t="n"/>
      <c r="B29" s="27" t="n"/>
      <c r="C29" s="27" t="n"/>
      <c r="D29" s="46" t="n"/>
      <c r="E29" s="38" t="str">
        <f>IF(B29="","",IFERROR(VLOOKUP(B29,PRODUTOS!$A$8:$K$87,5,FALSE),""))</f>
        <v/>
      </c>
      <c r="F29" s="34" t="str">
        <f>IF(OR(A29="",B29="",D29="",E29=""),"",D29*E29)</f>
        <v/>
      </c>
      <c r="G29" s="38" t="str">
        <f>IF(B29="","",IFERROR(VLOOKUP(B29,PRODUTOS!$A$8:$K$87,4,FALSE),""))</f>
        <v/>
      </c>
      <c r="H29" s="34" t="str">
        <f>IF(OR(F29="",G29=""),"",D29*G29)</f>
        <v/>
      </c>
      <c r="I29" s="47" t="str">
        <f>IF(C29="","",IFERROR(VLOOKUP(C29,CANAIS!$A$8:$D$87,2,FALSE),""))</f>
        <v/>
      </c>
      <c r="J29" s="38" t="str">
        <f>IF(C29="","",IFERROR(VLOOKUP(C29,CANAIS!$A$8:$D$87,3,FALSE),""))</f>
        <v/>
      </c>
      <c r="K29" s="34" t="str">
        <f>IF(OR(F29="",I29="",J29=""),"",F29*I29+D29*J29)</f>
        <v/>
      </c>
      <c r="L29" s="34" t="str">
        <f>IF(OR(F29="",H29="",K29=""),"",F29-H29-K29)</f>
        <v/>
      </c>
      <c r="M29" s="48" t="str">
        <f>IF(A29="","",TEXT(A29,"yyyy-mm"))</f>
        <v/>
      </c>
    </row>
    <row r="30" ht="22" customHeight="1">
      <c r="A30" s="41" t="n"/>
      <c r="B30" s="23" t="n"/>
      <c r="C30" s="23" t="n"/>
      <c r="D30" s="42" t="n"/>
      <c r="E30" s="35" t="str">
        <f>IF(B30="","",IFERROR(VLOOKUP(B30,PRODUTOS!$A$8:$K$87,5,FALSE),""))</f>
        <v/>
      </c>
      <c r="F30" s="32" t="str">
        <f>IF(OR(A30="",B30="",D30="",E30=""),"",D30*E30)</f>
        <v/>
      </c>
      <c r="G30" s="35" t="str">
        <f>IF(B30="","",IFERROR(VLOOKUP(B30,PRODUTOS!$A$8:$K$87,4,FALSE),""))</f>
        <v/>
      </c>
      <c r="H30" s="32" t="str">
        <f>IF(OR(F30="",G30=""),"",D30*G30)</f>
        <v/>
      </c>
      <c r="I30" s="43" t="str">
        <f>IF(C30="","",IFERROR(VLOOKUP(C30,CANAIS!$A$8:$D$87,2,FALSE),""))</f>
        <v/>
      </c>
      <c r="J30" s="35" t="str">
        <f>IF(C30="","",IFERROR(VLOOKUP(C30,CANAIS!$A$8:$D$87,3,FALSE),""))</f>
        <v/>
      </c>
      <c r="K30" s="32" t="str">
        <f>IF(OR(F30="",I30="",J30=""),"",F30*I30+D30*J30)</f>
        <v/>
      </c>
      <c r="L30" s="32" t="str">
        <f>IF(OR(F30="",H30="",K30=""),"",F30-H30-K30)</f>
        <v/>
      </c>
      <c r="M30" s="44" t="str">
        <f>IF(A30="","",TEXT(A30,"yyyy-mm"))</f>
        <v/>
      </c>
    </row>
    <row r="31" ht="22" customHeight="1">
      <c r="A31" s="45" t="n"/>
      <c r="B31" s="27" t="n"/>
      <c r="C31" s="27" t="n"/>
      <c r="D31" s="46" t="n"/>
      <c r="E31" s="38" t="str">
        <f>IF(B31="","",IFERROR(VLOOKUP(B31,PRODUTOS!$A$8:$K$87,5,FALSE),""))</f>
        <v/>
      </c>
      <c r="F31" s="34" t="str">
        <f>IF(OR(A31="",B31="",D31="",E31=""),"",D31*E31)</f>
        <v/>
      </c>
      <c r="G31" s="38" t="str">
        <f>IF(B31="","",IFERROR(VLOOKUP(B31,PRODUTOS!$A$8:$K$87,4,FALSE),""))</f>
        <v/>
      </c>
      <c r="H31" s="34" t="str">
        <f>IF(OR(F31="",G31=""),"",D31*G31)</f>
        <v/>
      </c>
      <c r="I31" s="47" t="str">
        <f>IF(C31="","",IFERROR(VLOOKUP(C31,CANAIS!$A$8:$D$87,2,FALSE),""))</f>
        <v/>
      </c>
      <c r="J31" s="38" t="str">
        <f>IF(C31="","",IFERROR(VLOOKUP(C31,CANAIS!$A$8:$D$87,3,FALSE),""))</f>
        <v/>
      </c>
      <c r="K31" s="34" t="str">
        <f>IF(OR(F31="",I31="",J31=""),"",F31*I31+D31*J31)</f>
        <v/>
      </c>
      <c r="L31" s="34" t="str">
        <f>IF(OR(F31="",H31="",K31=""),"",F31-H31-K31)</f>
        <v/>
      </c>
      <c r="M31" s="48" t="str">
        <f>IF(A31="","",TEXT(A31,"yyyy-mm"))</f>
        <v/>
      </c>
    </row>
    <row r="32" ht="22" customHeight="1">
      <c r="A32" s="41" t="n"/>
      <c r="B32" s="23" t="n"/>
      <c r="C32" s="23" t="n"/>
      <c r="D32" s="42" t="n"/>
      <c r="E32" s="35" t="str">
        <f>IF(B32="","",IFERROR(VLOOKUP(B32,PRODUTOS!$A$8:$K$87,5,FALSE),""))</f>
        <v/>
      </c>
      <c r="F32" s="32" t="str">
        <f>IF(OR(A32="",B32="",D32="",E32=""),"",D32*E32)</f>
        <v/>
      </c>
      <c r="G32" s="35" t="str">
        <f>IF(B32="","",IFERROR(VLOOKUP(B32,PRODUTOS!$A$8:$K$87,4,FALSE),""))</f>
        <v/>
      </c>
      <c r="H32" s="32" t="str">
        <f>IF(OR(F32="",G32=""),"",D32*G32)</f>
        <v/>
      </c>
      <c r="I32" s="43" t="str">
        <f>IF(C32="","",IFERROR(VLOOKUP(C32,CANAIS!$A$8:$D$87,2,FALSE),""))</f>
        <v/>
      </c>
      <c r="J32" s="35" t="str">
        <f>IF(C32="","",IFERROR(VLOOKUP(C32,CANAIS!$A$8:$D$87,3,FALSE),""))</f>
        <v/>
      </c>
      <c r="K32" s="32" t="str">
        <f>IF(OR(F32="",I32="",J32=""),"",F32*I32+D32*J32)</f>
        <v/>
      </c>
      <c r="L32" s="32" t="str">
        <f>IF(OR(F32="",H32="",K32=""),"",F32-H32-K32)</f>
        <v/>
      </c>
      <c r="M32" s="44" t="str">
        <f>IF(A32="","",TEXT(A32,"yyyy-mm"))</f>
        <v/>
      </c>
    </row>
    <row r="33" ht="22" customHeight="1">
      <c r="A33" s="45" t="n"/>
      <c r="B33" s="27" t="n"/>
      <c r="C33" s="27" t="n"/>
      <c r="D33" s="46" t="n"/>
      <c r="E33" s="38" t="str">
        <f>IF(B33="","",IFERROR(VLOOKUP(B33,PRODUTOS!$A$8:$K$87,5,FALSE),""))</f>
        <v/>
      </c>
      <c r="F33" s="34" t="str">
        <f>IF(OR(A33="",B33="",D33="",E33=""),"",D33*E33)</f>
        <v/>
      </c>
      <c r="G33" s="38" t="str">
        <f>IF(B33="","",IFERROR(VLOOKUP(B33,PRODUTOS!$A$8:$K$87,4,FALSE),""))</f>
        <v/>
      </c>
      <c r="H33" s="34" t="str">
        <f>IF(OR(F33="",G33=""),"",D33*G33)</f>
        <v/>
      </c>
      <c r="I33" s="47" t="str">
        <f>IF(C33="","",IFERROR(VLOOKUP(C33,CANAIS!$A$8:$D$87,2,FALSE),""))</f>
        <v/>
      </c>
      <c r="J33" s="38" t="str">
        <f>IF(C33="","",IFERROR(VLOOKUP(C33,CANAIS!$A$8:$D$87,3,FALSE),""))</f>
        <v/>
      </c>
      <c r="K33" s="34" t="str">
        <f>IF(OR(F33="",I33="",J33=""),"",F33*I33+D33*J33)</f>
        <v/>
      </c>
      <c r="L33" s="34" t="str">
        <f>IF(OR(F33="",H33="",K33=""),"",F33-H33-K33)</f>
        <v/>
      </c>
      <c r="M33" s="48" t="str">
        <f>IF(A33="","",TEXT(A33,"yyyy-mm"))</f>
        <v/>
      </c>
    </row>
    <row r="34" ht="22" customHeight="1">
      <c r="A34" s="41" t="n"/>
      <c r="B34" s="23" t="n"/>
      <c r="C34" s="23" t="n"/>
      <c r="D34" s="42" t="n"/>
      <c r="E34" s="35" t="str">
        <f>IF(B34="","",IFERROR(VLOOKUP(B34,PRODUTOS!$A$8:$K$87,5,FALSE),""))</f>
        <v/>
      </c>
      <c r="F34" s="32" t="str">
        <f>IF(OR(A34="",B34="",D34="",E34=""),"",D34*E34)</f>
        <v/>
      </c>
      <c r="G34" s="35" t="str">
        <f>IF(B34="","",IFERROR(VLOOKUP(B34,PRODUTOS!$A$8:$K$87,4,FALSE),""))</f>
        <v/>
      </c>
      <c r="H34" s="32" t="str">
        <f>IF(OR(F34="",G34=""),"",D34*G34)</f>
        <v/>
      </c>
      <c r="I34" s="43" t="str">
        <f>IF(C34="","",IFERROR(VLOOKUP(C34,CANAIS!$A$8:$D$87,2,FALSE),""))</f>
        <v/>
      </c>
      <c r="J34" s="35" t="str">
        <f>IF(C34="","",IFERROR(VLOOKUP(C34,CANAIS!$A$8:$D$87,3,FALSE),""))</f>
        <v/>
      </c>
      <c r="K34" s="32" t="str">
        <f>IF(OR(F34="",I34="",J34=""),"",F34*I34+D34*J34)</f>
        <v/>
      </c>
      <c r="L34" s="32" t="str">
        <f>IF(OR(F34="",H34="",K34=""),"",F34-H34-K34)</f>
        <v/>
      </c>
      <c r="M34" s="44" t="str">
        <f>IF(A34="","",TEXT(A34,"yyyy-mm"))</f>
        <v/>
      </c>
    </row>
    <row r="35" ht="22" customHeight="1">
      <c r="A35" s="45" t="n"/>
      <c r="B35" s="27" t="n"/>
      <c r="C35" s="27" t="n"/>
      <c r="D35" s="46" t="n"/>
      <c r="E35" s="38" t="str">
        <f>IF(B35="","",IFERROR(VLOOKUP(B35,PRODUTOS!$A$8:$K$87,5,FALSE),""))</f>
        <v/>
      </c>
      <c r="F35" s="34" t="str">
        <f>IF(OR(A35="",B35="",D35="",E35=""),"",D35*E35)</f>
        <v/>
      </c>
      <c r="G35" s="38" t="str">
        <f>IF(B35="","",IFERROR(VLOOKUP(B35,PRODUTOS!$A$8:$K$87,4,FALSE),""))</f>
        <v/>
      </c>
      <c r="H35" s="34" t="str">
        <f>IF(OR(F35="",G35=""),"",D35*G35)</f>
        <v/>
      </c>
      <c r="I35" s="47" t="str">
        <f>IF(C35="","",IFERROR(VLOOKUP(C35,CANAIS!$A$8:$D$87,2,FALSE),""))</f>
        <v/>
      </c>
      <c r="J35" s="38" t="str">
        <f>IF(C35="","",IFERROR(VLOOKUP(C35,CANAIS!$A$8:$D$87,3,FALSE),""))</f>
        <v/>
      </c>
      <c r="K35" s="34" t="str">
        <f>IF(OR(F35="",I35="",J35=""),"",F35*I35+D35*J35)</f>
        <v/>
      </c>
      <c r="L35" s="34" t="str">
        <f>IF(OR(F35="",H35="",K35=""),"",F35-H35-K35)</f>
        <v/>
      </c>
      <c r="M35" s="48" t="str">
        <f>IF(A35="","",TEXT(A35,"yyyy-mm"))</f>
        <v/>
      </c>
    </row>
    <row r="36" ht="22" customHeight="1">
      <c r="A36" s="41" t="n"/>
      <c r="B36" s="23" t="n"/>
      <c r="C36" s="23" t="n"/>
      <c r="D36" s="42" t="n"/>
      <c r="E36" s="35" t="str">
        <f>IF(B36="","",IFERROR(VLOOKUP(B36,PRODUTOS!$A$8:$K$87,5,FALSE),""))</f>
        <v/>
      </c>
      <c r="F36" s="32" t="str">
        <f>IF(OR(A36="",B36="",D36="",E36=""),"",D36*E36)</f>
        <v/>
      </c>
      <c r="G36" s="35" t="str">
        <f>IF(B36="","",IFERROR(VLOOKUP(B36,PRODUTOS!$A$8:$K$87,4,FALSE),""))</f>
        <v/>
      </c>
      <c r="H36" s="32" t="str">
        <f>IF(OR(F36="",G36=""),"",D36*G36)</f>
        <v/>
      </c>
      <c r="I36" s="43" t="str">
        <f>IF(C36="","",IFERROR(VLOOKUP(C36,CANAIS!$A$8:$D$87,2,FALSE),""))</f>
        <v/>
      </c>
      <c r="J36" s="35" t="str">
        <f>IF(C36="","",IFERROR(VLOOKUP(C36,CANAIS!$A$8:$D$87,3,FALSE),""))</f>
        <v/>
      </c>
      <c r="K36" s="32" t="str">
        <f>IF(OR(F36="",I36="",J36=""),"",F36*I36+D36*J36)</f>
        <v/>
      </c>
      <c r="L36" s="32" t="str">
        <f>IF(OR(F36="",H36="",K36=""),"",F36-H36-K36)</f>
        <v/>
      </c>
      <c r="M36" s="44" t="str">
        <f>IF(A36="","",TEXT(A36,"yyyy-mm"))</f>
        <v/>
      </c>
    </row>
    <row r="37" ht="22" customHeight="1">
      <c r="A37" s="45" t="n"/>
      <c r="B37" s="27" t="n"/>
      <c r="C37" s="27" t="n"/>
      <c r="D37" s="46" t="n"/>
      <c r="E37" s="38" t="str">
        <f>IF(B37="","",IFERROR(VLOOKUP(B37,PRODUTOS!$A$8:$K$87,5,FALSE),""))</f>
        <v/>
      </c>
      <c r="F37" s="34" t="str">
        <f>IF(OR(A37="",B37="",D37="",E37=""),"",D37*E37)</f>
        <v/>
      </c>
      <c r="G37" s="38" t="str">
        <f>IF(B37="","",IFERROR(VLOOKUP(B37,PRODUTOS!$A$8:$K$87,4,FALSE),""))</f>
        <v/>
      </c>
      <c r="H37" s="34" t="str">
        <f>IF(OR(F37="",G37=""),"",D37*G37)</f>
        <v/>
      </c>
      <c r="I37" s="47" t="str">
        <f>IF(C37="","",IFERROR(VLOOKUP(C37,CANAIS!$A$8:$D$87,2,FALSE),""))</f>
        <v/>
      </c>
      <c r="J37" s="38" t="str">
        <f>IF(C37="","",IFERROR(VLOOKUP(C37,CANAIS!$A$8:$D$87,3,FALSE),""))</f>
        <v/>
      </c>
      <c r="K37" s="34" t="str">
        <f>IF(OR(F37="",I37="",J37=""),"",F37*I37+D37*J37)</f>
        <v/>
      </c>
      <c r="L37" s="34" t="str">
        <f>IF(OR(F37="",H37="",K37=""),"",F37-H37-K37)</f>
        <v/>
      </c>
      <c r="M37" s="48" t="str">
        <f>IF(A37="","",TEXT(A37,"yyyy-mm"))</f>
        <v/>
      </c>
    </row>
    <row r="38" ht="22" customHeight="1">
      <c r="A38" s="41" t="n"/>
      <c r="B38" s="23" t="n"/>
      <c r="C38" s="23" t="n"/>
      <c r="D38" s="42" t="n"/>
      <c r="E38" s="35" t="str">
        <f>IF(B38="","",IFERROR(VLOOKUP(B38,PRODUTOS!$A$8:$K$87,5,FALSE),""))</f>
        <v/>
      </c>
      <c r="F38" s="32" t="str">
        <f>IF(OR(A38="",B38="",D38="",E38=""),"",D38*E38)</f>
        <v/>
      </c>
      <c r="G38" s="35" t="str">
        <f>IF(B38="","",IFERROR(VLOOKUP(B38,PRODUTOS!$A$8:$K$87,4,FALSE),""))</f>
        <v/>
      </c>
      <c r="H38" s="32" t="str">
        <f>IF(OR(F38="",G38=""),"",D38*G38)</f>
        <v/>
      </c>
      <c r="I38" s="43" t="str">
        <f>IF(C38="","",IFERROR(VLOOKUP(C38,CANAIS!$A$8:$D$87,2,FALSE),""))</f>
        <v/>
      </c>
      <c r="J38" s="35" t="str">
        <f>IF(C38="","",IFERROR(VLOOKUP(C38,CANAIS!$A$8:$D$87,3,FALSE),""))</f>
        <v/>
      </c>
      <c r="K38" s="32" t="str">
        <f>IF(OR(F38="",I38="",J38=""),"",F38*I38+D38*J38)</f>
        <v/>
      </c>
      <c r="L38" s="32" t="str">
        <f>IF(OR(F38="",H38="",K38=""),"",F38-H38-K38)</f>
        <v/>
      </c>
      <c r="M38" s="44" t="str">
        <f>IF(A38="","",TEXT(A38,"yyyy-mm"))</f>
        <v/>
      </c>
    </row>
    <row r="39" ht="22" customHeight="1">
      <c r="A39" s="45" t="n"/>
      <c r="B39" s="27" t="n"/>
      <c r="C39" s="27" t="n"/>
      <c r="D39" s="46" t="n"/>
      <c r="E39" s="38" t="str">
        <f>IF(B39="","",IFERROR(VLOOKUP(B39,PRODUTOS!$A$8:$K$87,5,FALSE),""))</f>
        <v/>
      </c>
      <c r="F39" s="34" t="str">
        <f>IF(OR(A39="",B39="",D39="",E39=""),"",D39*E39)</f>
        <v/>
      </c>
      <c r="G39" s="38" t="str">
        <f>IF(B39="","",IFERROR(VLOOKUP(B39,PRODUTOS!$A$8:$K$87,4,FALSE),""))</f>
        <v/>
      </c>
      <c r="H39" s="34" t="str">
        <f>IF(OR(F39="",G39=""),"",D39*G39)</f>
        <v/>
      </c>
      <c r="I39" s="47" t="str">
        <f>IF(C39="","",IFERROR(VLOOKUP(C39,CANAIS!$A$8:$D$87,2,FALSE),""))</f>
        <v/>
      </c>
      <c r="J39" s="38" t="str">
        <f>IF(C39="","",IFERROR(VLOOKUP(C39,CANAIS!$A$8:$D$87,3,FALSE),""))</f>
        <v/>
      </c>
      <c r="K39" s="34" t="str">
        <f>IF(OR(F39="",I39="",J39=""),"",F39*I39+D39*J39)</f>
        <v/>
      </c>
      <c r="L39" s="34" t="str">
        <f>IF(OR(F39="",H39="",K39=""),"",F39-H39-K39)</f>
        <v/>
      </c>
      <c r="M39" s="48" t="str">
        <f>IF(A39="","",TEXT(A39,"yyyy-mm"))</f>
        <v/>
      </c>
    </row>
    <row r="40" ht="22" customHeight="1">
      <c r="A40" s="41" t="n"/>
      <c r="B40" s="23" t="n"/>
      <c r="C40" s="23" t="n"/>
      <c r="D40" s="42" t="n"/>
      <c r="E40" s="35" t="str">
        <f>IF(B40="","",IFERROR(VLOOKUP(B40,PRODUTOS!$A$8:$K$87,5,FALSE),""))</f>
        <v/>
      </c>
      <c r="F40" s="32" t="str">
        <f>IF(OR(A40="",B40="",D40="",E40=""),"",D40*E40)</f>
        <v/>
      </c>
      <c r="G40" s="35" t="str">
        <f>IF(B40="","",IFERROR(VLOOKUP(B40,PRODUTOS!$A$8:$K$87,4,FALSE),""))</f>
        <v/>
      </c>
      <c r="H40" s="32" t="str">
        <f>IF(OR(F40="",G40=""),"",D40*G40)</f>
        <v/>
      </c>
      <c r="I40" s="43" t="str">
        <f>IF(C40="","",IFERROR(VLOOKUP(C40,CANAIS!$A$8:$D$87,2,FALSE),""))</f>
        <v/>
      </c>
      <c r="J40" s="35" t="str">
        <f>IF(C40="","",IFERROR(VLOOKUP(C40,CANAIS!$A$8:$D$87,3,FALSE),""))</f>
        <v/>
      </c>
      <c r="K40" s="32" t="str">
        <f>IF(OR(F40="",I40="",J40=""),"",F40*I40+D40*J40)</f>
        <v/>
      </c>
      <c r="L40" s="32" t="str">
        <f>IF(OR(F40="",H40="",K40=""),"",F40-H40-K40)</f>
        <v/>
      </c>
      <c r="M40" s="44" t="str">
        <f>IF(A40="","",TEXT(A40,"yyyy-mm"))</f>
        <v/>
      </c>
    </row>
    <row r="41" ht="22" customHeight="1">
      <c r="A41" s="45" t="n"/>
      <c r="B41" s="27" t="n"/>
      <c r="C41" s="27" t="n"/>
      <c r="D41" s="46" t="n"/>
      <c r="E41" s="38" t="str">
        <f>IF(B41="","",IFERROR(VLOOKUP(B41,PRODUTOS!$A$8:$K$87,5,FALSE),""))</f>
        <v/>
      </c>
      <c r="F41" s="34" t="str">
        <f>IF(OR(A41="",B41="",D41="",E41=""),"",D41*E41)</f>
        <v/>
      </c>
      <c r="G41" s="38" t="str">
        <f>IF(B41="","",IFERROR(VLOOKUP(B41,PRODUTOS!$A$8:$K$87,4,FALSE),""))</f>
        <v/>
      </c>
      <c r="H41" s="34" t="str">
        <f>IF(OR(F41="",G41=""),"",D41*G41)</f>
        <v/>
      </c>
      <c r="I41" s="47" t="str">
        <f>IF(C41="","",IFERROR(VLOOKUP(C41,CANAIS!$A$8:$D$87,2,FALSE),""))</f>
        <v/>
      </c>
      <c r="J41" s="38" t="str">
        <f>IF(C41="","",IFERROR(VLOOKUP(C41,CANAIS!$A$8:$D$87,3,FALSE),""))</f>
        <v/>
      </c>
      <c r="K41" s="34" t="str">
        <f>IF(OR(F41="",I41="",J41=""),"",F41*I41+D41*J41)</f>
        <v/>
      </c>
      <c r="L41" s="34" t="str">
        <f>IF(OR(F41="",H41="",K41=""),"",F41-H41-K41)</f>
        <v/>
      </c>
      <c r="M41" s="48" t="str">
        <f>IF(A41="","",TEXT(A41,"yyyy-mm"))</f>
        <v/>
      </c>
    </row>
    <row r="42" ht="22" customHeight="1">
      <c r="A42" s="41" t="n"/>
      <c r="B42" s="23" t="n"/>
      <c r="C42" s="23" t="n"/>
      <c r="D42" s="42" t="n"/>
      <c r="E42" s="35" t="str">
        <f>IF(B42="","",IFERROR(VLOOKUP(B42,PRODUTOS!$A$8:$K$87,5,FALSE),""))</f>
        <v/>
      </c>
      <c r="F42" s="32" t="str">
        <f>IF(OR(A42="",B42="",D42="",E42=""),"",D42*E42)</f>
        <v/>
      </c>
      <c r="G42" s="35" t="str">
        <f>IF(B42="","",IFERROR(VLOOKUP(B42,PRODUTOS!$A$8:$K$87,4,FALSE),""))</f>
        <v/>
      </c>
      <c r="H42" s="32" t="str">
        <f>IF(OR(F42="",G42=""),"",D42*G42)</f>
        <v/>
      </c>
      <c r="I42" s="43" t="str">
        <f>IF(C42="","",IFERROR(VLOOKUP(C42,CANAIS!$A$8:$D$87,2,FALSE),""))</f>
        <v/>
      </c>
      <c r="J42" s="35" t="str">
        <f>IF(C42="","",IFERROR(VLOOKUP(C42,CANAIS!$A$8:$D$87,3,FALSE),""))</f>
        <v/>
      </c>
      <c r="K42" s="32" t="str">
        <f>IF(OR(F42="",I42="",J42=""),"",F42*I42+D42*J42)</f>
        <v/>
      </c>
      <c r="L42" s="32" t="str">
        <f>IF(OR(F42="",H42="",K42=""),"",F42-H42-K42)</f>
        <v/>
      </c>
      <c r="M42" s="44" t="str">
        <f>IF(A42="","",TEXT(A42,"yyyy-mm"))</f>
        <v/>
      </c>
    </row>
    <row r="43" ht="22" customHeight="1">
      <c r="A43" s="45" t="n"/>
      <c r="B43" s="27" t="n"/>
      <c r="C43" s="27" t="n"/>
      <c r="D43" s="46" t="n"/>
      <c r="E43" s="38" t="str">
        <f>IF(B43="","",IFERROR(VLOOKUP(B43,PRODUTOS!$A$8:$K$87,5,FALSE),""))</f>
        <v/>
      </c>
      <c r="F43" s="34" t="str">
        <f>IF(OR(A43="",B43="",D43="",E43=""),"",D43*E43)</f>
        <v/>
      </c>
      <c r="G43" s="38" t="str">
        <f>IF(B43="","",IFERROR(VLOOKUP(B43,PRODUTOS!$A$8:$K$87,4,FALSE),""))</f>
        <v/>
      </c>
      <c r="H43" s="34" t="str">
        <f>IF(OR(F43="",G43=""),"",D43*G43)</f>
        <v/>
      </c>
      <c r="I43" s="47" t="str">
        <f>IF(C43="","",IFERROR(VLOOKUP(C43,CANAIS!$A$8:$D$87,2,FALSE),""))</f>
        <v/>
      </c>
      <c r="J43" s="38" t="str">
        <f>IF(C43="","",IFERROR(VLOOKUP(C43,CANAIS!$A$8:$D$87,3,FALSE),""))</f>
        <v/>
      </c>
      <c r="K43" s="34" t="str">
        <f>IF(OR(F43="",I43="",J43=""),"",F43*I43+D43*J43)</f>
        <v/>
      </c>
      <c r="L43" s="34" t="str">
        <f>IF(OR(F43="",H43="",K43=""),"",F43-H43-K43)</f>
        <v/>
      </c>
      <c r="M43" s="48" t="str">
        <f>IF(A43="","",TEXT(A43,"yyyy-mm"))</f>
        <v/>
      </c>
    </row>
    <row r="44" ht="22" customHeight="1">
      <c r="A44" s="41" t="n"/>
      <c r="B44" s="23" t="n"/>
      <c r="C44" s="23" t="n"/>
      <c r="D44" s="42" t="n"/>
      <c r="E44" s="35" t="str">
        <f>IF(B44="","",IFERROR(VLOOKUP(B44,PRODUTOS!$A$8:$K$87,5,FALSE),""))</f>
        <v/>
      </c>
      <c r="F44" s="32" t="str">
        <f>IF(OR(A44="",B44="",D44="",E44=""),"",D44*E44)</f>
        <v/>
      </c>
      <c r="G44" s="35" t="str">
        <f>IF(B44="","",IFERROR(VLOOKUP(B44,PRODUTOS!$A$8:$K$87,4,FALSE),""))</f>
        <v/>
      </c>
      <c r="H44" s="32" t="str">
        <f>IF(OR(F44="",G44=""),"",D44*G44)</f>
        <v/>
      </c>
      <c r="I44" s="43" t="str">
        <f>IF(C44="","",IFERROR(VLOOKUP(C44,CANAIS!$A$8:$D$87,2,FALSE),""))</f>
        <v/>
      </c>
      <c r="J44" s="35" t="str">
        <f>IF(C44="","",IFERROR(VLOOKUP(C44,CANAIS!$A$8:$D$87,3,FALSE),""))</f>
        <v/>
      </c>
      <c r="K44" s="32" t="str">
        <f>IF(OR(F44="",I44="",J44=""),"",F44*I44+D44*J44)</f>
        <v/>
      </c>
      <c r="L44" s="32" t="str">
        <f>IF(OR(F44="",H44="",K44=""),"",F44-H44-K44)</f>
        <v/>
      </c>
      <c r="M44" s="44" t="str">
        <f>IF(A44="","",TEXT(A44,"yyyy-mm"))</f>
        <v/>
      </c>
    </row>
    <row r="45" ht="22" customHeight="1">
      <c r="A45" s="45" t="n"/>
      <c r="B45" s="27" t="n"/>
      <c r="C45" s="27" t="n"/>
      <c r="D45" s="46" t="n"/>
      <c r="E45" s="38" t="str">
        <f>IF(B45="","",IFERROR(VLOOKUP(B45,PRODUTOS!$A$8:$K$87,5,FALSE),""))</f>
        <v/>
      </c>
      <c r="F45" s="34" t="str">
        <f>IF(OR(A45="",B45="",D45="",E45=""),"",D45*E45)</f>
        <v/>
      </c>
      <c r="G45" s="38" t="str">
        <f>IF(B45="","",IFERROR(VLOOKUP(B45,PRODUTOS!$A$8:$K$87,4,FALSE),""))</f>
        <v/>
      </c>
      <c r="H45" s="34" t="str">
        <f>IF(OR(F45="",G45=""),"",D45*G45)</f>
        <v/>
      </c>
      <c r="I45" s="47" t="str">
        <f>IF(C45="","",IFERROR(VLOOKUP(C45,CANAIS!$A$8:$D$87,2,FALSE),""))</f>
        <v/>
      </c>
      <c r="J45" s="38" t="str">
        <f>IF(C45="","",IFERROR(VLOOKUP(C45,CANAIS!$A$8:$D$87,3,FALSE),""))</f>
        <v/>
      </c>
      <c r="K45" s="34" t="str">
        <f>IF(OR(F45="",I45="",J45=""),"",F45*I45+D45*J45)</f>
        <v/>
      </c>
      <c r="L45" s="34" t="str">
        <f>IF(OR(F45="",H45="",K45=""),"",F45-H45-K45)</f>
        <v/>
      </c>
      <c r="M45" s="48" t="str">
        <f>IF(A45="","",TEXT(A45,"yyyy-mm"))</f>
        <v/>
      </c>
    </row>
    <row r="46" ht="22" customHeight="1">
      <c r="A46" s="41" t="n"/>
      <c r="B46" s="23" t="n"/>
      <c r="C46" s="23" t="n"/>
      <c r="D46" s="42" t="n"/>
      <c r="E46" s="35" t="str">
        <f>IF(B46="","",IFERROR(VLOOKUP(B46,PRODUTOS!$A$8:$K$87,5,FALSE),""))</f>
        <v/>
      </c>
      <c r="F46" s="32" t="str">
        <f>IF(OR(A46="",B46="",D46="",E46=""),"",D46*E46)</f>
        <v/>
      </c>
      <c r="G46" s="35" t="str">
        <f>IF(B46="","",IFERROR(VLOOKUP(B46,PRODUTOS!$A$8:$K$87,4,FALSE),""))</f>
        <v/>
      </c>
      <c r="H46" s="32" t="str">
        <f>IF(OR(F46="",G46=""),"",D46*G46)</f>
        <v/>
      </c>
      <c r="I46" s="43" t="str">
        <f>IF(C46="","",IFERROR(VLOOKUP(C46,CANAIS!$A$8:$D$87,2,FALSE),""))</f>
        <v/>
      </c>
      <c r="J46" s="35" t="str">
        <f>IF(C46="","",IFERROR(VLOOKUP(C46,CANAIS!$A$8:$D$87,3,FALSE),""))</f>
        <v/>
      </c>
      <c r="K46" s="32" t="str">
        <f>IF(OR(F46="",I46="",J46=""),"",F46*I46+D46*J46)</f>
        <v/>
      </c>
      <c r="L46" s="32" t="str">
        <f>IF(OR(F46="",H46="",K46=""),"",F46-H46-K46)</f>
        <v/>
      </c>
      <c r="M46" s="44" t="str">
        <f>IF(A46="","",TEXT(A46,"yyyy-mm"))</f>
        <v/>
      </c>
    </row>
    <row r="47" ht="22" customHeight="1">
      <c r="A47" s="45" t="n"/>
      <c r="B47" s="27" t="n"/>
      <c r="C47" s="27" t="n"/>
      <c r="D47" s="46" t="n"/>
      <c r="E47" s="38" t="str">
        <f>IF(B47="","",IFERROR(VLOOKUP(B47,PRODUTOS!$A$8:$K$87,5,FALSE),""))</f>
        <v/>
      </c>
      <c r="F47" s="34" t="str">
        <f>IF(OR(A47="",B47="",D47="",E47=""),"",D47*E47)</f>
        <v/>
      </c>
      <c r="G47" s="38" t="str">
        <f>IF(B47="","",IFERROR(VLOOKUP(B47,PRODUTOS!$A$8:$K$87,4,FALSE),""))</f>
        <v/>
      </c>
      <c r="H47" s="34" t="str">
        <f>IF(OR(F47="",G47=""),"",D47*G47)</f>
        <v/>
      </c>
      <c r="I47" s="47" t="str">
        <f>IF(C47="","",IFERROR(VLOOKUP(C47,CANAIS!$A$8:$D$87,2,FALSE),""))</f>
        <v/>
      </c>
      <c r="J47" s="38" t="str">
        <f>IF(C47="","",IFERROR(VLOOKUP(C47,CANAIS!$A$8:$D$87,3,FALSE),""))</f>
        <v/>
      </c>
      <c r="K47" s="34" t="str">
        <f>IF(OR(F47="",I47="",J47=""),"",F47*I47+D47*J47)</f>
        <v/>
      </c>
      <c r="L47" s="34" t="str">
        <f>IF(OR(F47="",H47="",K47=""),"",F47-H47-K47)</f>
        <v/>
      </c>
      <c r="M47" s="48" t="str">
        <f>IF(A47="","",TEXT(A47,"yyyy-mm"))</f>
        <v/>
      </c>
    </row>
    <row r="48" ht="22" customHeight="1">
      <c r="A48" s="41" t="n"/>
      <c r="B48" s="23" t="n"/>
      <c r="C48" s="23" t="n"/>
      <c r="D48" s="42" t="n"/>
      <c r="E48" s="35" t="str">
        <f>IF(B48="","",IFERROR(VLOOKUP(B48,PRODUTOS!$A$8:$K$87,5,FALSE),""))</f>
        <v/>
      </c>
      <c r="F48" s="32" t="str">
        <f>IF(OR(A48="",B48="",D48="",E48=""),"",D48*E48)</f>
        <v/>
      </c>
      <c r="G48" s="35" t="str">
        <f>IF(B48="","",IFERROR(VLOOKUP(B48,PRODUTOS!$A$8:$K$87,4,FALSE),""))</f>
        <v/>
      </c>
      <c r="H48" s="32" t="str">
        <f>IF(OR(F48="",G48=""),"",D48*G48)</f>
        <v/>
      </c>
      <c r="I48" s="43" t="str">
        <f>IF(C48="","",IFERROR(VLOOKUP(C48,CANAIS!$A$8:$D$87,2,FALSE),""))</f>
        <v/>
      </c>
      <c r="J48" s="35" t="str">
        <f>IF(C48="","",IFERROR(VLOOKUP(C48,CANAIS!$A$8:$D$87,3,FALSE),""))</f>
        <v/>
      </c>
      <c r="K48" s="32" t="str">
        <f>IF(OR(F48="",I48="",J48=""),"",F48*I48+D48*J48)</f>
        <v/>
      </c>
      <c r="L48" s="32" t="str">
        <f>IF(OR(F48="",H48="",K48=""),"",F48-H48-K48)</f>
        <v/>
      </c>
      <c r="M48" s="44" t="str">
        <f>IF(A48="","",TEXT(A48,"yyyy-mm"))</f>
        <v/>
      </c>
    </row>
    <row r="49" ht="22" customHeight="1">
      <c r="A49" s="45" t="n"/>
      <c r="B49" s="27" t="n"/>
      <c r="C49" s="27" t="n"/>
      <c r="D49" s="46" t="n"/>
      <c r="E49" s="38" t="str">
        <f>IF(B49="","",IFERROR(VLOOKUP(B49,PRODUTOS!$A$8:$K$87,5,FALSE),""))</f>
        <v/>
      </c>
      <c r="F49" s="34" t="str">
        <f>IF(OR(A49="",B49="",D49="",E49=""),"",D49*E49)</f>
        <v/>
      </c>
      <c r="G49" s="38" t="str">
        <f>IF(B49="","",IFERROR(VLOOKUP(B49,PRODUTOS!$A$8:$K$87,4,FALSE),""))</f>
        <v/>
      </c>
      <c r="H49" s="34" t="str">
        <f>IF(OR(F49="",G49=""),"",D49*G49)</f>
        <v/>
      </c>
      <c r="I49" s="47" t="str">
        <f>IF(C49="","",IFERROR(VLOOKUP(C49,CANAIS!$A$8:$D$87,2,FALSE),""))</f>
        <v/>
      </c>
      <c r="J49" s="38" t="str">
        <f>IF(C49="","",IFERROR(VLOOKUP(C49,CANAIS!$A$8:$D$87,3,FALSE),""))</f>
        <v/>
      </c>
      <c r="K49" s="34" t="str">
        <f>IF(OR(F49="",I49="",J49=""),"",F49*I49+D49*J49)</f>
        <v/>
      </c>
      <c r="L49" s="34" t="str">
        <f>IF(OR(F49="",H49="",K49=""),"",F49-H49-K49)</f>
        <v/>
      </c>
      <c r="M49" s="48" t="str">
        <f>IF(A49="","",TEXT(A49,"yyyy-mm"))</f>
        <v/>
      </c>
    </row>
    <row r="50" ht="22" customHeight="1">
      <c r="A50" s="41" t="n"/>
      <c r="B50" s="23" t="n"/>
      <c r="C50" s="23" t="n"/>
      <c r="D50" s="42" t="n"/>
      <c r="E50" s="35" t="str">
        <f>IF(B50="","",IFERROR(VLOOKUP(B50,PRODUTOS!$A$8:$K$87,5,FALSE),""))</f>
        <v/>
      </c>
      <c r="F50" s="32" t="str">
        <f>IF(OR(A50="",B50="",D50="",E50=""),"",D50*E50)</f>
        <v/>
      </c>
      <c r="G50" s="35" t="str">
        <f>IF(B50="","",IFERROR(VLOOKUP(B50,PRODUTOS!$A$8:$K$87,4,FALSE),""))</f>
        <v/>
      </c>
      <c r="H50" s="32" t="str">
        <f>IF(OR(F50="",G50=""),"",D50*G50)</f>
        <v/>
      </c>
      <c r="I50" s="43" t="str">
        <f>IF(C50="","",IFERROR(VLOOKUP(C50,CANAIS!$A$8:$D$87,2,FALSE),""))</f>
        <v/>
      </c>
      <c r="J50" s="35" t="str">
        <f>IF(C50="","",IFERROR(VLOOKUP(C50,CANAIS!$A$8:$D$87,3,FALSE),""))</f>
        <v/>
      </c>
      <c r="K50" s="32" t="str">
        <f>IF(OR(F50="",I50="",J50=""),"",F50*I50+D50*J50)</f>
        <v/>
      </c>
      <c r="L50" s="32" t="str">
        <f>IF(OR(F50="",H50="",K50=""),"",F50-H50-K50)</f>
        <v/>
      </c>
      <c r="M50" s="44" t="str">
        <f>IF(A50="","",TEXT(A50,"yyyy-mm"))</f>
        <v/>
      </c>
    </row>
    <row r="51" ht="22" customHeight="1">
      <c r="A51" s="45" t="n"/>
      <c r="B51" s="27" t="n"/>
      <c r="C51" s="27" t="n"/>
      <c r="D51" s="46" t="n"/>
      <c r="E51" s="38" t="str">
        <f>IF(B51="","",IFERROR(VLOOKUP(B51,PRODUTOS!$A$8:$K$87,5,FALSE),""))</f>
        <v/>
      </c>
      <c r="F51" s="34" t="str">
        <f>IF(OR(A51="",B51="",D51="",E51=""),"",D51*E51)</f>
        <v/>
      </c>
      <c r="G51" s="38" t="str">
        <f>IF(B51="","",IFERROR(VLOOKUP(B51,PRODUTOS!$A$8:$K$87,4,FALSE),""))</f>
        <v/>
      </c>
      <c r="H51" s="34" t="str">
        <f>IF(OR(F51="",G51=""),"",D51*G51)</f>
        <v/>
      </c>
      <c r="I51" s="47" t="str">
        <f>IF(C51="","",IFERROR(VLOOKUP(C51,CANAIS!$A$8:$D$87,2,FALSE),""))</f>
        <v/>
      </c>
      <c r="J51" s="38" t="str">
        <f>IF(C51="","",IFERROR(VLOOKUP(C51,CANAIS!$A$8:$D$87,3,FALSE),""))</f>
        <v/>
      </c>
      <c r="K51" s="34" t="str">
        <f>IF(OR(F51="",I51="",J51=""),"",F51*I51+D51*J51)</f>
        <v/>
      </c>
      <c r="L51" s="34" t="str">
        <f>IF(OR(F51="",H51="",K51=""),"",F51-H51-K51)</f>
        <v/>
      </c>
      <c r="M51" s="48" t="str">
        <f>IF(A51="","",TEXT(A51,"yyyy-mm"))</f>
        <v/>
      </c>
    </row>
    <row r="52" ht="22" customHeight="1">
      <c r="A52" s="41" t="n"/>
      <c r="B52" s="23" t="n"/>
      <c r="C52" s="23" t="n"/>
      <c r="D52" s="42" t="n"/>
      <c r="E52" s="35" t="str">
        <f>IF(B52="","",IFERROR(VLOOKUP(B52,PRODUTOS!$A$8:$K$87,5,FALSE),""))</f>
        <v/>
      </c>
      <c r="F52" s="32" t="str">
        <f>IF(OR(A52="",B52="",D52="",E52=""),"",D52*E52)</f>
        <v/>
      </c>
      <c r="G52" s="35" t="str">
        <f>IF(B52="","",IFERROR(VLOOKUP(B52,PRODUTOS!$A$8:$K$87,4,FALSE),""))</f>
        <v/>
      </c>
      <c r="H52" s="32" t="str">
        <f>IF(OR(F52="",G52=""),"",D52*G52)</f>
        <v/>
      </c>
      <c r="I52" s="43" t="str">
        <f>IF(C52="","",IFERROR(VLOOKUP(C52,CANAIS!$A$8:$D$87,2,FALSE),""))</f>
        <v/>
      </c>
      <c r="J52" s="35" t="str">
        <f>IF(C52="","",IFERROR(VLOOKUP(C52,CANAIS!$A$8:$D$87,3,FALSE),""))</f>
        <v/>
      </c>
      <c r="K52" s="32" t="str">
        <f>IF(OR(F52="",I52="",J52=""),"",F52*I52+D52*J52)</f>
        <v/>
      </c>
      <c r="L52" s="32" t="str">
        <f>IF(OR(F52="",H52="",K52=""),"",F52-H52-K52)</f>
        <v/>
      </c>
      <c r="M52" s="44" t="str">
        <f>IF(A52="","",TEXT(A52,"yyyy-mm"))</f>
        <v/>
      </c>
    </row>
    <row r="53" ht="22" customHeight="1">
      <c r="A53" s="45" t="n"/>
      <c r="B53" s="27" t="n"/>
      <c r="C53" s="27" t="n"/>
      <c r="D53" s="46" t="n"/>
      <c r="E53" s="38" t="str">
        <f>IF(B53="","",IFERROR(VLOOKUP(B53,PRODUTOS!$A$8:$K$87,5,FALSE),""))</f>
        <v/>
      </c>
      <c r="F53" s="34" t="str">
        <f>IF(OR(A53="",B53="",D53="",E53=""),"",D53*E53)</f>
        <v/>
      </c>
      <c r="G53" s="38" t="str">
        <f>IF(B53="","",IFERROR(VLOOKUP(B53,PRODUTOS!$A$8:$K$87,4,FALSE),""))</f>
        <v/>
      </c>
      <c r="H53" s="34" t="str">
        <f>IF(OR(F53="",G53=""),"",D53*G53)</f>
        <v/>
      </c>
      <c r="I53" s="47" t="str">
        <f>IF(C53="","",IFERROR(VLOOKUP(C53,CANAIS!$A$8:$D$87,2,FALSE),""))</f>
        <v/>
      </c>
      <c r="J53" s="38" t="str">
        <f>IF(C53="","",IFERROR(VLOOKUP(C53,CANAIS!$A$8:$D$87,3,FALSE),""))</f>
        <v/>
      </c>
      <c r="K53" s="34" t="str">
        <f>IF(OR(F53="",I53="",J53=""),"",F53*I53+D53*J53)</f>
        <v/>
      </c>
      <c r="L53" s="34" t="str">
        <f>IF(OR(F53="",H53="",K53=""),"",F53-H53-K53)</f>
        <v/>
      </c>
      <c r="M53" s="48" t="str">
        <f>IF(A53="","",TEXT(A53,"yyyy-mm"))</f>
        <v/>
      </c>
    </row>
    <row r="54" ht="22" customHeight="1">
      <c r="A54" s="41" t="n"/>
      <c r="B54" s="23" t="n"/>
      <c r="C54" s="23" t="n"/>
      <c r="D54" s="42" t="n"/>
      <c r="E54" s="35" t="str">
        <f>IF(B54="","",IFERROR(VLOOKUP(B54,PRODUTOS!$A$8:$K$87,5,FALSE),""))</f>
        <v/>
      </c>
      <c r="F54" s="32" t="str">
        <f>IF(OR(A54="",B54="",D54="",E54=""),"",D54*E54)</f>
        <v/>
      </c>
      <c r="G54" s="35" t="str">
        <f>IF(B54="","",IFERROR(VLOOKUP(B54,PRODUTOS!$A$8:$K$87,4,FALSE),""))</f>
        <v/>
      </c>
      <c r="H54" s="32" t="str">
        <f>IF(OR(F54="",G54=""),"",D54*G54)</f>
        <v/>
      </c>
      <c r="I54" s="43" t="str">
        <f>IF(C54="","",IFERROR(VLOOKUP(C54,CANAIS!$A$8:$D$87,2,FALSE),""))</f>
        <v/>
      </c>
      <c r="J54" s="35" t="str">
        <f>IF(C54="","",IFERROR(VLOOKUP(C54,CANAIS!$A$8:$D$87,3,FALSE),""))</f>
        <v/>
      </c>
      <c r="K54" s="32" t="str">
        <f>IF(OR(F54="",I54="",J54=""),"",F54*I54+D54*J54)</f>
        <v/>
      </c>
      <c r="L54" s="32" t="str">
        <f>IF(OR(F54="",H54="",K54=""),"",F54-H54-K54)</f>
        <v/>
      </c>
      <c r="M54" s="44" t="str">
        <f>IF(A54="","",TEXT(A54,"yyyy-mm"))</f>
        <v/>
      </c>
    </row>
    <row r="55" ht="22" customHeight="1">
      <c r="A55" s="45" t="n"/>
      <c r="B55" s="27" t="n"/>
      <c r="C55" s="27" t="n"/>
      <c r="D55" s="46" t="n"/>
      <c r="E55" s="38" t="str">
        <f>IF(B55="","",IFERROR(VLOOKUP(B55,PRODUTOS!$A$8:$K$87,5,FALSE),""))</f>
        <v/>
      </c>
      <c r="F55" s="34" t="str">
        <f>IF(OR(A55="",B55="",D55="",E55=""),"",D55*E55)</f>
        <v/>
      </c>
      <c r="G55" s="38" t="str">
        <f>IF(B55="","",IFERROR(VLOOKUP(B55,PRODUTOS!$A$8:$K$87,4,FALSE),""))</f>
        <v/>
      </c>
      <c r="H55" s="34" t="str">
        <f>IF(OR(F55="",G55=""),"",D55*G55)</f>
        <v/>
      </c>
      <c r="I55" s="47" t="str">
        <f>IF(C55="","",IFERROR(VLOOKUP(C55,CANAIS!$A$8:$D$87,2,FALSE),""))</f>
        <v/>
      </c>
      <c r="J55" s="38" t="str">
        <f>IF(C55="","",IFERROR(VLOOKUP(C55,CANAIS!$A$8:$D$87,3,FALSE),""))</f>
        <v/>
      </c>
      <c r="K55" s="34" t="str">
        <f>IF(OR(F55="",I55="",J55=""),"",F55*I55+D55*J55)</f>
        <v/>
      </c>
      <c r="L55" s="34" t="str">
        <f>IF(OR(F55="",H55="",K55=""),"",F55-H55-K55)</f>
        <v/>
      </c>
      <c r="M55" s="48" t="str">
        <f>IF(A55="","",TEXT(A55,"yyyy-mm"))</f>
        <v/>
      </c>
    </row>
    <row r="56" ht="22" customHeight="1">
      <c r="A56" s="41" t="n"/>
      <c r="B56" s="23" t="n"/>
      <c r="C56" s="23" t="n"/>
      <c r="D56" s="42" t="n"/>
      <c r="E56" s="35" t="str">
        <f>IF(B56="","",IFERROR(VLOOKUP(B56,PRODUTOS!$A$8:$K$87,5,FALSE),""))</f>
        <v/>
      </c>
      <c r="F56" s="32" t="str">
        <f>IF(OR(A56="",B56="",D56="",E56=""),"",D56*E56)</f>
        <v/>
      </c>
      <c r="G56" s="35" t="str">
        <f>IF(B56="","",IFERROR(VLOOKUP(B56,PRODUTOS!$A$8:$K$87,4,FALSE),""))</f>
        <v/>
      </c>
      <c r="H56" s="32" t="str">
        <f>IF(OR(F56="",G56=""),"",D56*G56)</f>
        <v/>
      </c>
      <c r="I56" s="43" t="str">
        <f>IF(C56="","",IFERROR(VLOOKUP(C56,CANAIS!$A$8:$D$87,2,FALSE),""))</f>
        <v/>
      </c>
      <c r="J56" s="35" t="str">
        <f>IF(C56="","",IFERROR(VLOOKUP(C56,CANAIS!$A$8:$D$87,3,FALSE),""))</f>
        <v/>
      </c>
      <c r="K56" s="32" t="str">
        <f>IF(OR(F56="",I56="",J56=""),"",F56*I56+D56*J56)</f>
        <v/>
      </c>
      <c r="L56" s="32" t="str">
        <f>IF(OR(F56="",H56="",K56=""),"",F56-H56-K56)</f>
        <v/>
      </c>
      <c r="M56" s="44" t="str">
        <f>IF(A56="","",TEXT(A56,"yyyy-mm"))</f>
        <v/>
      </c>
    </row>
    <row r="57" ht="22" customHeight="1">
      <c r="A57" s="45" t="n"/>
      <c r="B57" s="27" t="n"/>
      <c r="C57" s="27" t="n"/>
      <c r="D57" s="46" t="n"/>
      <c r="E57" s="38" t="str">
        <f>IF(B57="","",IFERROR(VLOOKUP(B57,PRODUTOS!$A$8:$K$87,5,FALSE),""))</f>
        <v/>
      </c>
      <c r="F57" s="34" t="str">
        <f>IF(OR(A57="",B57="",D57="",E57=""),"",D57*E57)</f>
        <v/>
      </c>
      <c r="G57" s="38" t="str">
        <f>IF(B57="","",IFERROR(VLOOKUP(B57,PRODUTOS!$A$8:$K$87,4,FALSE),""))</f>
        <v/>
      </c>
      <c r="H57" s="34" t="str">
        <f>IF(OR(F57="",G57=""),"",D57*G57)</f>
        <v/>
      </c>
      <c r="I57" s="47" t="str">
        <f>IF(C57="","",IFERROR(VLOOKUP(C57,CANAIS!$A$8:$D$87,2,FALSE),""))</f>
        <v/>
      </c>
      <c r="J57" s="38" t="str">
        <f>IF(C57="","",IFERROR(VLOOKUP(C57,CANAIS!$A$8:$D$87,3,FALSE),""))</f>
        <v/>
      </c>
      <c r="K57" s="34" t="str">
        <f>IF(OR(F57="",I57="",J57=""),"",F57*I57+D57*J57)</f>
        <v/>
      </c>
      <c r="L57" s="34" t="str">
        <f>IF(OR(F57="",H57="",K57=""),"",F57-H57-K57)</f>
        <v/>
      </c>
      <c r="M57" s="48" t="str">
        <f>IF(A57="","",TEXT(A57,"yyyy-mm"))</f>
        <v/>
      </c>
    </row>
    <row r="58" ht="22" customHeight="1">
      <c r="A58" s="41" t="n"/>
      <c r="B58" s="23" t="n"/>
      <c r="C58" s="23" t="n"/>
      <c r="D58" s="42" t="n"/>
      <c r="E58" s="35" t="str">
        <f>IF(B58="","",IFERROR(VLOOKUP(B58,PRODUTOS!$A$8:$K$87,5,FALSE),""))</f>
        <v/>
      </c>
      <c r="F58" s="32" t="str">
        <f>IF(OR(A58="",B58="",D58="",E58=""),"",D58*E58)</f>
        <v/>
      </c>
      <c r="G58" s="35" t="str">
        <f>IF(B58="","",IFERROR(VLOOKUP(B58,PRODUTOS!$A$8:$K$87,4,FALSE),""))</f>
        <v/>
      </c>
      <c r="H58" s="32" t="str">
        <f>IF(OR(F58="",G58=""),"",D58*G58)</f>
        <v/>
      </c>
      <c r="I58" s="43" t="str">
        <f>IF(C58="","",IFERROR(VLOOKUP(C58,CANAIS!$A$8:$D$87,2,FALSE),""))</f>
        <v/>
      </c>
      <c r="J58" s="35" t="str">
        <f>IF(C58="","",IFERROR(VLOOKUP(C58,CANAIS!$A$8:$D$87,3,FALSE),""))</f>
        <v/>
      </c>
      <c r="K58" s="32" t="str">
        <f>IF(OR(F58="",I58="",J58=""),"",F58*I58+D58*J58)</f>
        <v/>
      </c>
      <c r="L58" s="32" t="str">
        <f>IF(OR(F58="",H58="",K58=""),"",F58-H58-K58)</f>
        <v/>
      </c>
      <c r="M58" s="44" t="str">
        <f>IF(A58="","",TEXT(A58,"yyyy-mm"))</f>
        <v/>
      </c>
    </row>
    <row r="59" ht="22" customHeight="1">
      <c r="A59" s="45" t="n"/>
      <c r="B59" s="27" t="n"/>
      <c r="C59" s="27" t="n"/>
      <c r="D59" s="46" t="n"/>
      <c r="E59" s="38" t="str">
        <f>IF(B59="","",IFERROR(VLOOKUP(B59,PRODUTOS!$A$8:$K$87,5,FALSE),""))</f>
        <v/>
      </c>
      <c r="F59" s="34" t="str">
        <f>IF(OR(A59="",B59="",D59="",E59=""),"",D59*E59)</f>
        <v/>
      </c>
      <c r="G59" s="38" t="str">
        <f>IF(B59="","",IFERROR(VLOOKUP(B59,PRODUTOS!$A$8:$K$87,4,FALSE),""))</f>
        <v/>
      </c>
      <c r="H59" s="34" t="str">
        <f>IF(OR(F59="",G59=""),"",D59*G59)</f>
        <v/>
      </c>
      <c r="I59" s="47" t="str">
        <f>IF(C59="","",IFERROR(VLOOKUP(C59,CANAIS!$A$8:$D$87,2,FALSE),""))</f>
        <v/>
      </c>
      <c r="J59" s="38" t="str">
        <f>IF(C59="","",IFERROR(VLOOKUP(C59,CANAIS!$A$8:$D$87,3,FALSE),""))</f>
        <v/>
      </c>
      <c r="K59" s="34" t="str">
        <f>IF(OR(F59="",I59="",J59=""),"",F59*I59+D59*J59)</f>
        <v/>
      </c>
      <c r="L59" s="34" t="str">
        <f>IF(OR(F59="",H59="",K59=""),"",F59-H59-K59)</f>
        <v/>
      </c>
      <c r="M59" s="48" t="str">
        <f>IF(A59="","",TEXT(A59,"yyyy-mm"))</f>
        <v/>
      </c>
    </row>
    <row r="60" ht="22" customHeight="1">
      <c r="A60" s="41" t="n"/>
      <c r="B60" s="23" t="n"/>
      <c r="C60" s="23" t="n"/>
      <c r="D60" s="42" t="n"/>
      <c r="E60" s="35" t="str">
        <f>IF(B60="","",IFERROR(VLOOKUP(B60,PRODUTOS!$A$8:$K$87,5,FALSE),""))</f>
        <v/>
      </c>
      <c r="F60" s="32" t="str">
        <f>IF(OR(A60="",B60="",D60="",E60=""),"",D60*E60)</f>
        <v/>
      </c>
      <c r="G60" s="35" t="str">
        <f>IF(B60="","",IFERROR(VLOOKUP(B60,PRODUTOS!$A$8:$K$87,4,FALSE),""))</f>
        <v/>
      </c>
      <c r="H60" s="32" t="str">
        <f>IF(OR(F60="",G60=""),"",D60*G60)</f>
        <v/>
      </c>
      <c r="I60" s="43" t="str">
        <f>IF(C60="","",IFERROR(VLOOKUP(C60,CANAIS!$A$8:$D$87,2,FALSE),""))</f>
        <v/>
      </c>
      <c r="J60" s="35" t="str">
        <f>IF(C60="","",IFERROR(VLOOKUP(C60,CANAIS!$A$8:$D$87,3,FALSE),""))</f>
        <v/>
      </c>
      <c r="K60" s="32" t="str">
        <f>IF(OR(F60="",I60="",J60=""),"",F60*I60+D60*J60)</f>
        <v/>
      </c>
      <c r="L60" s="32" t="str">
        <f>IF(OR(F60="",H60="",K60=""),"",F60-H60-K60)</f>
        <v/>
      </c>
      <c r="M60" s="44" t="str">
        <f>IF(A60="","",TEXT(A60,"yyyy-mm"))</f>
        <v/>
      </c>
    </row>
    <row r="61" ht="22" customHeight="1">
      <c r="A61" s="45" t="n"/>
      <c r="B61" s="27" t="n"/>
      <c r="C61" s="27" t="n"/>
      <c r="D61" s="46" t="n"/>
      <c r="E61" s="38" t="str">
        <f>IF(B61="","",IFERROR(VLOOKUP(B61,PRODUTOS!$A$8:$K$87,5,FALSE),""))</f>
        <v/>
      </c>
      <c r="F61" s="34" t="str">
        <f>IF(OR(A61="",B61="",D61="",E61=""),"",D61*E61)</f>
        <v/>
      </c>
      <c r="G61" s="38" t="str">
        <f>IF(B61="","",IFERROR(VLOOKUP(B61,PRODUTOS!$A$8:$K$87,4,FALSE),""))</f>
        <v/>
      </c>
      <c r="H61" s="34" t="str">
        <f>IF(OR(F61="",G61=""),"",D61*G61)</f>
        <v/>
      </c>
      <c r="I61" s="47" t="str">
        <f>IF(C61="","",IFERROR(VLOOKUP(C61,CANAIS!$A$8:$D$87,2,FALSE),""))</f>
        <v/>
      </c>
      <c r="J61" s="38" t="str">
        <f>IF(C61="","",IFERROR(VLOOKUP(C61,CANAIS!$A$8:$D$87,3,FALSE),""))</f>
        <v/>
      </c>
      <c r="K61" s="34" t="str">
        <f>IF(OR(F61="",I61="",J61=""),"",F61*I61+D61*J61)</f>
        <v/>
      </c>
      <c r="L61" s="34" t="str">
        <f>IF(OR(F61="",H61="",K61=""),"",F61-H61-K61)</f>
        <v/>
      </c>
      <c r="M61" s="48" t="str">
        <f>IF(A61="","",TEXT(A61,"yyyy-mm"))</f>
        <v/>
      </c>
    </row>
    <row r="62" ht="22" customHeight="1">
      <c r="A62" s="41" t="n"/>
      <c r="B62" s="23" t="n"/>
      <c r="C62" s="23" t="n"/>
      <c r="D62" s="42" t="n"/>
      <c r="E62" s="35" t="str">
        <f>IF(B62="","",IFERROR(VLOOKUP(B62,PRODUTOS!$A$8:$K$87,5,FALSE),""))</f>
        <v/>
      </c>
      <c r="F62" s="32" t="str">
        <f>IF(OR(A62="",B62="",D62="",E62=""),"",D62*E62)</f>
        <v/>
      </c>
      <c r="G62" s="35" t="str">
        <f>IF(B62="","",IFERROR(VLOOKUP(B62,PRODUTOS!$A$8:$K$87,4,FALSE),""))</f>
        <v/>
      </c>
      <c r="H62" s="32" t="str">
        <f>IF(OR(F62="",G62=""),"",D62*G62)</f>
        <v/>
      </c>
      <c r="I62" s="43" t="str">
        <f>IF(C62="","",IFERROR(VLOOKUP(C62,CANAIS!$A$8:$D$87,2,FALSE),""))</f>
        <v/>
      </c>
      <c r="J62" s="35" t="str">
        <f>IF(C62="","",IFERROR(VLOOKUP(C62,CANAIS!$A$8:$D$87,3,FALSE),""))</f>
        <v/>
      </c>
      <c r="K62" s="32" t="str">
        <f>IF(OR(F62="",I62="",J62=""),"",F62*I62+D62*J62)</f>
        <v/>
      </c>
      <c r="L62" s="32" t="str">
        <f>IF(OR(F62="",H62="",K62=""),"",F62-H62-K62)</f>
        <v/>
      </c>
      <c r="M62" s="44" t="str">
        <f>IF(A62="","",TEXT(A62,"yyyy-mm"))</f>
        <v/>
      </c>
    </row>
    <row r="63" ht="22" customHeight="1">
      <c r="A63" s="45" t="n"/>
      <c r="B63" s="27" t="n"/>
      <c r="C63" s="27" t="n"/>
      <c r="D63" s="46" t="n"/>
      <c r="E63" s="38" t="str">
        <f>IF(B63="","",IFERROR(VLOOKUP(B63,PRODUTOS!$A$8:$K$87,5,FALSE),""))</f>
        <v/>
      </c>
      <c r="F63" s="34" t="str">
        <f>IF(OR(A63="",B63="",D63="",E63=""),"",D63*E63)</f>
        <v/>
      </c>
      <c r="G63" s="38" t="str">
        <f>IF(B63="","",IFERROR(VLOOKUP(B63,PRODUTOS!$A$8:$K$87,4,FALSE),""))</f>
        <v/>
      </c>
      <c r="H63" s="34" t="str">
        <f>IF(OR(F63="",G63=""),"",D63*G63)</f>
        <v/>
      </c>
      <c r="I63" s="47" t="str">
        <f>IF(C63="","",IFERROR(VLOOKUP(C63,CANAIS!$A$8:$D$87,2,FALSE),""))</f>
        <v/>
      </c>
      <c r="J63" s="38" t="str">
        <f>IF(C63="","",IFERROR(VLOOKUP(C63,CANAIS!$A$8:$D$87,3,FALSE),""))</f>
        <v/>
      </c>
      <c r="K63" s="34" t="str">
        <f>IF(OR(F63="",I63="",J63=""),"",F63*I63+D63*J63)</f>
        <v/>
      </c>
      <c r="L63" s="34" t="str">
        <f>IF(OR(F63="",H63="",K63=""),"",F63-H63-K63)</f>
        <v/>
      </c>
      <c r="M63" s="48" t="str">
        <f>IF(A63="","",TEXT(A63,"yyyy-mm"))</f>
        <v/>
      </c>
    </row>
    <row r="64" ht="22" customHeight="1">
      <c r="A64" s="41" t="n"/>
      <c r="B64" s="23" t="n"/>
      <c r="C64" s="23" t="n"/>
      <c r="D64" s="42" t="n"/>
      <c r="E64" s="35" t="str">
        <f>IF(B64="","",IFERROR(VLOOKUP(B64,PRODUTOS!$A$8:$K$87,5,FALSE),""))</f>
        <v/>
      </c>
      <c r="F64" s="32" t="str">
        <f>IF(OR(A64="",B64="",D64="",E64=""),"",D64*E64)</f>
        <v/>
      </c>
      <c r="G64" s="35" t="str">
        <f>IF(B64="","",IFERROR(VLOOKUP(B64,PRODUTOS!$A$8:$K$87,4,FALSE),""))</f>
        <v/>
      </c>
      <c r="H64" s="32" t="str">
        <f>IF(OR(F64="",G64=""),"",D64*G64)</f>
        <v/>
      </c>
      <c r="I64" s="43" t="str">
        <f>IF(C64="","",IFERROR(VLOOKUP(C64,CANAIS!$A$8:$D$87,2,FALSE),""))</f>
        <v/>
      </c>
      <c r="J64" s="35" t="str">
        <f>IF(C64="","",IFERROR(VLOOKUP(C64,CANAIS!$A$8:$D$87,3,FALSE),""))</f>
        <v/>
      </c>
      <c r="K64" s="32" t="str">
        <f>IF(OR(F64="",I64="",J64=""),"",F64*I64+D64*J64)</f>
        <v/>
      </c>
      <c r="L64" s="32" t="str">
        <f>IF(OR(F64="",H64="",K64=""),"",F64-H64-K64)</f>
        <v/>
      </c>
      <c r="M64" s="44" t="str">
        <f>IF(A64="","",TEXT(A64,"yyyy-mm"))</f>
        <v/>
      </c>
    </row>
    <row r="65" ht="22" customHeight="1">
      <c r="A65" s="45" t="n"/>
      <c r="B65" s="27" t="n"/>
      <c r="C65" s="27" t="n"/>
      <c r="D65" s="46" t="n"/>
      <c r="E65" s="38" t="str">
        <f>IF(B65="","",IFERROR(VLOOKUP(B65,PRODUTOS!$A$8:$K$87,5,FALSE),""))</f>
        <v/>
      </c>
      <c r="F65" s="34" t="str">
        <f>IF(OR(A65="",B65="",D65="",E65=""),"",D65*E65)</f>
        <v/>
      </c>
      <c r="G65" s="38" t="str">
        <f>IF(B65="","",IFERROR(VLOOKUP(B65,PRODUTOS!$A$8:$K$87,4,FALSE),""))</f>
        <v/>
      </c>
      <c r="H65" s="34" t="str">
        <f>IF(OR(F65="",G65=""),"",D65*G65)</f>
        <v/>
      </c>
      <c r="I65" s="47" t="str">
        <f>IF(C65="","",IFERROR(VLOOKUP(C65,CANAIS!$A$8:$D$87,2,FALSE),""))</f>
        <v/>
      </c>
      <c r="J65" s="38" t="str">
        <f>IF(C65="","",IFERROR(VLOOKUP(C65,CANAIS!$A$8:$D$87,3,FALSE),""))</f>
        <v/>
      </c>
      <c r="K65" s="34" t="str">
        <f>IF(OR(F65="",I65="",J65=""),"",F65*I65+D65*J65)</f>
        <v/>
      </c>
      <c r="L65" s="34" t="str">
        <f>IF(OR(F65="",H65="",K65=""),"",F65-H65-K65)</f>
        <v/>
      </c>
      <c r="M65" s="48" t="str">
        <f>IF(A65="","",TEXT(A65,"yyyy-mm"))</f>
        <v/>
      </c>
    </row>
    <row r="66" ht="22" customHeight="1">
      <c r="A66" s="41" t="n"/>
      <c r="B66" s="23" t="n"/>
      <c r="C66" s="23" t="n"/>
      <c r="D66" s="42" t="n"/>
      <c r="E66" s="35" t="str">
        <f>IF(B66="","",IFERROR(VLOOKUP(B66,PRODUTOS!$A$8:$K$87,5,FALSE),""))</f>
        <v/>
      </c>
      <c r="F66" s="32" t="str">
        <f>IF(OR(A66="",B66="",D66="",E66=""),"",D66*E66)</f>
        <v/>
      </c>
      <c r="G66" s="35" t="str">
        <f>IF(B66="","",IFERROR(VLOOKUP(B66,PRODUTOS!$A$8:$K$87,4,FALSE),""))</f>
        <v/>
      </c>
      <c r="H66" s="32" t="str">
        <f>IF(OR(F66="",G66=""),"",D66*G66)</f>
        <v/>
      </c>
      <c r="I66" s="43" t="str">
        <f>IF(C66="","",IFERROR(VLOOKUP(C66,CANAIS!$A$8:$D$87,2,FALSE),""))</f>
        <v/>
      </c>
      <c r="J66" s="35" t="str">
        <f>IF(C66="","",IFERROR(VLOOKUP(C66,CANAIS!$A$8:$D$87,3,FALSE),""))</f>
        <v/>
      </c>
      <c r="K66" s="32" t="str">
        <f>IF(OR(F66="",I66="",J66=""),"",F66*I66+D66*J66)</f>
        <v/>
      </c>
      <c r="L66" s="32" t="str">
        <f>IF(OR(F66="",H66="",K66=""),"",F66-H66-K66)</f>
        <v/>
      </c>
      <c r="M66" s="44" t="str">
        <f>IF(A66="","",TEXT(A66,"yyyy-mm"))</f>
        <v/>
      </c>
    </row>
    <row r="67" ht="22" customHeight="1">
      <c r="A67" s="45" t="n"/>
      <c r="B67" s="27" t="n"/>
      <c r="C67" s="27" t="n"/>
      <c r="D67" s="46" t="n"/>
      <c r="E67" s="38" t="str">
        <f>IF(B67="","",IFERROR(VLOOKUP(B67,PRODUTOS!$A$8:$K$87,5,FALSE),""))</f>
        <v/>
      </c>
      <c r="F67" s="34" t="str">
        <f>IF(OR(A67="",B67="",D67="",E67=""),"",D67*E67)</f>
        <v/>
      </c>
      <c r="G67" s="38" t="str">
        <f>IF(B67="","",IFERROR(VLOOKUP(B67,PRODUTOS!$A$8:$K$87,4,FALSE),""))</f>
        <v/>
      </c>
      <c r="H67" s="34" t="str">
        <f>IF(OR(F67="",G67=""),"",D67*G67)</f>
        <v/>
      </c>
      <c r="I67" s="47" t="str">
        <f>IF(C67="","",IFERROR(VLOOKUP(C67,CANAIS!$A$8:$D$87,2,FALSE),""))</f>
        <v/>
      </c>
      <c r="J67" s="38" t="str">
        <f>IF(C67="","",IFERROR(VLOOKUP(C67,CANAIS!$A$8:$D$87,3,FALSE),""))</f>
        <v/>
      </c>
      <c r="K67" s="34" t="str">
        <f>IF(OR(F67="",I67="",J67=""),"",F67*I67+D67*J67)</f>
        <v/>
      </c>
      <c r="L67" s="34" t="str">
        <f>IF(OR(F67="",H67="",K67=""),"",F67-H67-K67)</f>
        <v/>
      </c>
      <c r="M67" s="48" t="str">
        <f>IF(A67="","",TEXT(A67,"yyyy-mm"))</f>
        <v/>
      </c>
    </row>
    <row r="68" ht="22" customHeight="1">
      <c r="A68" s="41" t="n"/>
      <c r="B68" s="23" t="n"/>
      <c r="C68" s="23" t="n"/>
      <c r="D68" s="42" t="n"/>
      <c r="E68" s="35" t="str">
        <f>IF(B68="","",IFERROR(VLOOKUP(B68,PRODUTOS!$A$8:$K$87,5,FALSE),""))</f>
        <v/>
      </c>
      <c r="F68" s="32" t="str">
        <f>IF(OR(A68="",B68="",D68="",E68=""),"",D68*E68)</f>
        <v/>
      </c>
      <c r="G68" s="35" t="str">
        <f>IF(B68="","",IFERROR(VLOOKUP(B68,PRODUTOS!$A$8:$K$87,4,FALSE),""))</f>
        <v/>
      </c>
      <c r="H68" s="32" t="str">
        <f>IF(OR(F68="",G68=""),"",D68*G68)</f>
        <v/>
      </c>
      <c r="I68" s="43" t="str">
        <f>IF(C68="","",IFERROR(VLOOKUP(C68,CANAIS!$A$8:$D$87,2,FALSE),""))</f>
        <v/>
      </c>
      <c r="J68" s="35" t="str">
        <f>IF(C68="","",IFERROR(VLOOKUP(C68,CANAIS!$A$8:$D$87,3,FALSE),""))</f>
        <v/>
      </c>
      <c r="K68" s="32" t="str">
        <f>IF(OR(F68="",I68="",J68=""),"",F68*I68+D68*J68)</f>
        <v/>
      </c>
      <c r="L68" s="32" t="str">
        <f>IF(OR(F68="",H68="",K68=""),"",F68-H68-K68)</f>
        <v/>
      </c>
      <c r="M68" s="44" t="str">
        <f>IF(A68="","",TEXT(A68,"yyyy-mm"))</f>
        <v/>
      </c>
    </row>
    <row r="69" ht="22" customHeight="1">
      <c r="A69" s="45" t="n"/>
      <c r="B69" s="27" t="n"/>
      <c r="C69" s="27" t="n"/>
      <c r="D69" s="46" t="n"/>
      <c r="E69" s="38" t="str">
        <f>IF(B69="","",IFERROR(VLOOKUP(B69,PRODUTOS!$A$8:$K$87,5,FALSE),""))</f>
        <v/>
      </c>
      <c r="F69" s="34" t="str">
        <f>IF(OR(A69="",B69="",D69="",E69=""),"",D69*E69)</f>
        <v/>
      </c>
      <c r="G69" s="38" t="str">
        <f>IF(B69="","",IFERROR(VLOOKUP(B69,PRODUTOS!$A$8:$K$87,4,FALSE),""))</f>
        <v/>
      </c>
      <c r="H69" s="34" t="str">
        <f>IF(OR(F69="",G69=""),"",D69*G69)</f>
        <v/>
      </c>
      <c r="I69" s="47" t="str">
        <f>IF(C69="","",IFERROR(VLOOKUP(C69,CANAIS!$A$8:$D$87,2,FALSE),""))</f>
        <v/>
      </c>
      <c r="J69" s="38" t="str">
        <f>IF(C69="","",IFERROR(VLOOKUP(C69,CANAIS!$A$8:$D$87,3,FALSE),""))</f>
        <v/>
      </c>
      <c r="K69" s="34" t="str">
        <f>IF(OR(F69="",I69="",J69=""),"",F69*I69+D69*J69)</f>
        <v/>
      </c>
      <c r="L69" s="34" t="str">
        <f>IF(OR(F69="",H69="",K69=""),"",F69-H69-K69)</f>
        <v/>
      </c>
      <c r="M69" s="48" t="str">
        <f>IF(A69="","",TEXT(A69,"yyyy-mm"))</f>
        <v/>
      </c>
    </row>
    <row r="70" ht="22" customHeight="1">
      <c r="A70" s="41" t="n"/>
      <c r="B70" s="23" t="n"/>
      <c r="C70" s="23" t="n"/>
      <c r="D70" s="42" t="n"/>
      <c r="E70" s="35" t="str">
        <f>IF(B70="","",IFERROR(VLOOKUP(B70,PRODUTOS!$A$8:$K$87,5,FALSE),""))</f>
        <v/>
      </c>
      <c r="F70" s="32" t="str">
        <f>IF(OR(A70="",B70="",D70="",E70=""),"",D70*E70)</f>
        <v/>
      </c>
      <c r="G70" s="35" t="str">
        <f>IF(B70="","",IFERROR(VLOOKUP(B70,PRODUTOS!$A$8:$K$87,4,FALSE),""))</f>
        <v/>
      </c>
      <c r="H70" s="32" t="str">
        <f>IF(OR(F70="",G70=""),"",D70*G70)</f>
        <v/>
      </c>
      <c r="I70" s="43" t="str">
        <f>IF(C70="","",IFERROR(VLOOKUP(C70,CANAIS!$A$8:$D$87,2,FALSE),""))</f>
        <v/>
      </c>
      <c r="J70" s="35" t="str">
        <f>IF(C70="","",IFERROR(VLOOKUP(C70,CANAIS!$A$8:$D$87,3,FALSE),""))</f>
        <v/>
      </c>
      <c r="K70" s="32" t="str">
        <f>IF(OR(F70="",I70="",J70=""),"",F70*I70+D70*J70)</f>
        <v/>
      </c>
      <c r="L70" s="32" t="str">
        <f>IF(OR(F70="",H70="",K70=""),"",F70-H70-K70)</f>
        <v/>
      </c>
      <c r="M70" s="44" t="str">
        <f>IF(A70="","",TEXT(A70,"yyyy-mm"))</f>
        <v/>
      </c>
    </row>
    <row r="71" ht="22" customHeight="1">
      <c r="A71" s="45" t="n"/>
      <c r="B71" s="27" t="n"/>
      <c r="C71" s="27" t="n"/>
      <c r="D71" s="46" t="n"/>
      <c r="E71" s="38" t="str">
        <f>IF(B71="","",IFERROR(VLOOKUP(B71,PRODUTOS!$A$8:$K$87,5,FALSE),""))</f>
        <v/>
      </c>
      <c r="F71" s="34" t="str">
        <f>IF(OR(A71="",B71="",D71="",E71=""),"",D71*E71)</f>
        <v/>
      </c>
      <c r="G71" s="38" t="str">
        <f>IF(B71="","",IFERROR(VLOOKUP(B71,PRODUTOS!$A$8:$K$87,4,FALSE),""))</f>
        <v/>
      </c>
      <c r="H71" s="34" t="str">
        <f>IF(OR(F71="",G71=""),"",D71*G71)</f>
        <v/>
      </c>
      <c r="I71" s="47" t="str">
        <f>IF(C71="","",IFERROR(VLOOKUP(C71,CANAIS!$A$8:$D$87,2,FALSE),""))</f>
        <v/>
      </c>
      <c r="J71" s="38" t="str">
        <f>IF(C71="","",IFERROR(VLOOKUP(C71,CANAIS!$A$8:$D$87,3,FALSE),""))</f>
        <v/>
      </c>
      <c r="K71" s="34" t="str">
        <f>IF(OR(F71="",I71="",J71=""),"",F71*I71+D71*J71)</f>
        <v/>
      </c>
      <c r="L71" s="34" t="str">
        <f>IF(OR(F71="",H71="",K71=""),"",F71-H71-K71)</f>
        <v/>
      </c>
      <c r="M71" s="48" t="str">
        <f>IF(A71="","",TEXT(A71,"yyyy-mm"))</f>
        <v/>
      </c>
    </row>
    <row r="72" ht="22" customHeight="1">
      <c r="A72" s="41" t="n"/>
      <c r="B72" s="23" t="n"/>
      <c r="C72" s="23" t="n"/>
      <c r="D72" s="42" t="n"/>
      <c r="E72" s="35" t="str">
        <f>IF(B72="","",IFERROR(VLOOKUP(B72,PRODUTOS!$A$8:$K$87,5,FALSE),""))</f>
        <v/>
      </c>
      <c r="F72" s="32" t="str">
        <f>IF(OR(A72="",B72="",D72="",E72=""),"",D72*E72)</f>
        <v/>
      </c>
      <c r="G72" s="35" t="str">
        <f>IF(B72="","",IFERROR(VLOOKUP(B72,PRODUTOS!$A$8:$K$87,4,FALSE),""))</f>
        <v/>
      </c>
      <c r="H72" s="32" t="str">
        <f>IF(OR(F72="",G72=""),"",D72*G72)</f>
        <v/>
      </c>
      <c r="I72" s="43" t="str">
        <f>IF(C72="","",IFERROR(VLOOKUP(C72,CANAIS!$A$8:$D$87,2,FALSE),""))</f>
        <v/>
      </c>
      <c r="J72" s="35" t="str">
        <f>IF(C72="","",IFERROR(VLOOKUP(C72,CANAIS!$A$8:$D$87,3,FALSE),""))</f>
        <v/>
      </c>
      <c r="K72" s="32" t="str">
        <f>IF(OR(F72="",I72="",J72=""),"",F72*I72+D72*J72)</f>
        <v/>
      </c>
      <c r="L72" s="32" t="str">
        <f>IF(OR(F72="",H72="",K72=""),"",F72-H72-K72)</f>
        <v/>
      </c>
      <c r="M72" s="44" t="str">
        <f>IF(A72="","",TEXT(A72,"yyyy-mm"))</f>
        <v/>
      </c>
    </row>
    <row r="73" ht="22" customHeight="1">
      <c r="A73" s="45" t="n"/>
      <c r="B73" s="27" t="n"/>
      <c r="C73" s="27" t="n"/>
      <c r="D73" s="46" t="n"/>
      <c r="E73" s="38" t="str">
        <f>IF(B73="","",IFERROR(VLOOKUP(B73,PRODUTOS!$A$8:$K$87,5,FALSE),""))</f>
        <v/>
      </c>
      <c r="F73" s="34" t="str">
        <f>IF(OR(A73="",B73="",D73="",E73=""),"",D73*E73)</f>
        <v/>
      </c>
      <c r="G73" s="38" t="str">
        <f>IF(B73="","",IFERROR(VLOOKUP(B73,PRODUTOS!$A$8:$K$87,4,FALSE),""))</f>
        <v/>
      </c>
      <c r="H73" s="34" t="str">
        <f>IF(OR(F73="",G73=""),"",D73*G73)</f>
        <v/>
      </c>
      <c r="I73" s="47" t="str">
        <f>IF(C73="","",IFERROR(VLOOKUP(C73,CANAIS!$A$8:$D$87,2,FALSE),""))</f>
        <v/>
      </c>
      <c r="J73" s="38" t="str">
        <f>IF(C73="","",IFERROR(VLOOKUP(C73,CANAIS!$A$8:$D$87,3,FALSE),""))</f>
        <v/>
      </c>
      <c r="K73" s="34" t="str">
        <f>IF(OR(F73="",I73="",J73=""),"",F73*I73+D73*J73)</f>
        <v/>
      </c>
      <c r="L73" s="34" t="str">
        <f>IF(OR(F73="",H73="",K73=""),"",F73-H73-K73)</f>
        <v/>
      </c>
      <c r="M73" s="48" t="str">
        <f>IF(A73="","",TEXT(A73,"yyyy-mm"))</f>
        <v/>
      </c>
    </row>
    <row r="74" ht="22" customHeight="1">
      <c r="A74" s="41" t="n"/>
      <c r="B74" s="23" t="n"/>
      <c r="C74" s="23" t="n"/>
      <c r="D74" s="42" t="n"/>
      <c r="E74" s="35" t="str">
        <f>IF(B74="","",IFERROR(VLOOKUP(B74,PRODUTOS!$A$8:$K$87,5,FALSE),""))</f>
        <v/>
      </c>
      <c r="F74" s="32" t="str">
        <f>IF(OR(A74="",B74="",D74="",E74=""),"",D74*E74)</f>
        <v/>
      </c>
      <c r="G74" s="35" t="str">
        <f>IF(B74="","",IFERROR(VLOOKUP(B74,PRODUTOS!$A$8:$K$87,4,FALSE),""))</f>
        <v/>
      </c>
      <c r="H74" s="32" t="str">
        <f>IF(OR(F74="",G74=""),"",D74*G74)</f>
        <v/>
      </c>
      <c r="I74" s="43" t="str">
        <f>IF(C74="","",IFERROR(VLOOKUP(C74,CANAIS!$A$8:$D$87,2,FALSE),""))</f>
        <v/>
      </c>
      <c r="J74" s="35" t="str">
        <f>IF(C74="","",IFERROR(VLOOKUP(C74,CANAIS!$A$8:$D$87,3,FALSE),""))</f>
        <v/>
      </c>
      <c r="K74" s="32" t="str">
        <f>IF(OR(F74="",I74="",J74=""),"",F74*I74+D74*J74)</f>
        <v/>
      </c>
      <c r="L74" s="32" t="str">
        <f>IF(OR(F74="",H74="",K74=""),"",F74-H74-K74)</f>
        <v/>
      </c>
      <c r="M74" s="44" t="str">
        <f>IF(A74="","",TEXT(A74,"yyyy-mm"))</f>
        <v/>
      </c>
    </row>
    <row r="75" ht="22" customHeight="1">
      <c r="A75" s="45" t="n"/>
      <c r="B75" s="27" t="n"/>
      <c r="C75" s="27" t="n"/>
      <c r="D75" s="46" t="n"/>
      <c r="E75" s="38" t="str">
        <f>IF(B75="","",IFERROR(VLOOKUP(B75,PRODUTOS!$A$8:$K$87,5,FALSE),""))</f>
        <v/>
      </c>
      <c r="F75" s="34" t="str">
        <f>IF(OR(A75="",B75="",D75="",E75=""),"",D75*E75)</f>
        <v/>
      </c>
      <c r="G75" s="38" t="str">
        <f>IF(B75="","",IFERROR(VLOOKUP(B75,PRODUTOS!$A$8:$K$87,4,FALSE),""))</f>
        <v/>
      </c>
      <c r="H75" s="34" t="str">
        <f>IF(OR(F75="",G75=""),"",D75*G75)</f>
        <v/>
      </c>
      <c r="I75" s="47" t="str">
        <f>IF(C75="","",IFERROR(VLOOKUP(C75,CANAIS!$A$8:$D$87,2,FALSE),""))</f>
        <v/>
      </c>
      <c r="J75" s="38" t="str">
        <f>IF(C75="","",IFERROR(VLOOKUP(C75,CANAIS!$A$8:$D$87,3,FALSE),""))</f>
        <v/>
      </c>
      <c r="K75" s="34" t="str">
        <f>IF(OR(F75="",I75="",J75=""),"",F75*I75+D75*J75)</f>
        <v/>
      </c>
      <c r="L75" s="34" t="str">
        <f>IF(OR(F75="",H75="",K75=""),"",F75-H75-K75)</f>
        <v/>
      </c>
      <c r="M75" s="48" t="str">
        <f>IF(A75="","",TEXT(A75,"yyyy-mm"))</f>
        <v/>
      </c>
    </row>
    <row r="76" ht="22" customHeight="1">
      <c r="A76" s="41" t="n"/>
      <c r="B76" s="23" t="n"/>
      <c r="C76" s="23" t="n"/>
      <c r="D76" s="42" t="n"/>
      <c r="E76" s="35" t="str">
        <f>IF(B76="","",IFERROR(VLOOKUP(B76,PRODUTOS!$A$8:$K$87,5,FALSE),""))</f>
        <v/>
      </c>
      <c r="F76" s="32" t="str">
        <f>IF(OR(A76="",B76="",D76="",E76=""),"",D76*E76)</f>
        <v/>
      </c>
      <c r="G76" s="35" t="str">
        <f>IF(B76="","",IFERROR(VLOOKUP(B76,PRODUTOS!$A$8:$K$87,4,FALSE),""))</f>
        <v/>
      </c>
      <c r="H76" s="32" t="str">
        <f>IF(OR(F76="",G76=""),"",D76*G76)</f>
        <v/>
      </c>
      <c r="I76" s="43" t="str">
        <f>IF(C76="","",IFERROR(VLOOKUP(C76,CANAIS!$A$8:$D$87,2,FALSE),""))</f>
        <v/>
      </c>
      <c r="J76" s="35" t="str">
        <f>IF(C76="","",IFERROR(VLOOKUP(C76,CANAIS!$A$8:$D$87,3,FALSE),""))</f>
        <v/>
      </c>
      <c r="K76" s="32" t="str">
        <f>IF(OR(F76="",I76="",J76=""),"",F76*I76+D76*J76)</f>
        <v/>
      </c>
      <c r="L76" s="32" t="str">
        <f>IF(OR(F76="",H76="",K76=""),"",F76-H76-K76)</f>
        <v/>
      </c>
      <c r="M76" s="44" t="str">
        <f>IF(A76="","",TEXT(A76,"yyyy-mm"))</f>
        <v/>
      </c>
    </row>
    <row r="77" ht="22" customHeight="1">
      <c r="A77" s="45" t="n"/>
      <c r="B77" s="27" t="n"/>
      <c r="C77" s="27" t="n"/>
      <c r="D77" s="46" t="n"/>
      <c r="E77" s="38" t="str">
        <f>IF(B77="","",IFERROR(VLOOKUP(B77,PRODUTOS!$A$8:$K$87,5,FALSE),""))</f>
        <v/>
      </c>
      <c r="F77" s="34" t="str">
        <f>IF(OR(A77="",B77="",D77="",E77=""),"",D77*E77)</f>
        <v/>
      </c>
      <c r="G77" s="38" t="str">
        <f>IF(B77="","",IFERROR(VLOOKUP(B77,PRODUTOS!$A$8:$K$87,4,FALSE),""))</f>
        <v/>
      </c>
      <c r="H77" s="34" t="str">
        <f>IF(OR(F77="",G77=""),"",D77*G77)</f>
        <v/>
      </c>
      <c r="I77" s="47" t="str">
        <f>IF(C77="","",IFERROR(VLOOKUP(C77,CANAIS!$A$8:$D$87,2,FALSE),""))</f>
        <v/>
      </c>
      <c r="J77" s="38" t="str">
        <f>IF(C77="","",IFERROR(VLOOKUP(C77,CANAIS!$A$8:$D$87,3,FALSE),""))</f>
        <v/>
      </c>
      <c r="K77" s="34" t="str">
        <f>IF(OR(F77="",I77="",J77=""),"",F77*I77+D77*J77)</f>
        <v/>
      </c>
      <c r="L77" s="34" t="str">
        <f>IF(OR(F77="",H77="",K77=""),"",F77-H77-K77)</f>
        <v/>
      </c>
      <c r="M77" s="48" t="str">
        <f>IF(A77="","",TEXT(A77,"yyyy-mm"))</f>
        <v/>
      </c>
    </row>
    <row r="78" ht="22" customHeight="1">
      <c r="A78" s="41" t="n"/>
      <c r="B78" s="23" t="n"/>
      <c r="C78" s="23" t="n"/>
      <c r="D78" s="42" t="n"/>
      <c r="E78" s="35" t="str">
        <f>IF(B78="","",IFERROR(VLOOKUP(B78,PRODUTOS!$A$8:$K$87,5,FALSE),""))</f>
        <v/>
      </c>
      <c r="F78" s="32" t="str">
        <f>IF(OR(A78="",B78="",D78="",E78=""),"",D78*E78)</f>
        <v/>
      </c>
      <c r="G78" s="35" t="str">
        <f>IF(B78="","",IFERROR(VLOOKUP(B78,PRODUTOS!$A$8:$K$87,4,FALSE),""))</f>
        <v/>
      </c>
      <c r="H78" s="32" t="str">
        <f>IF(OR(F78="",G78=""),"",D78*G78)</f>
        <v/>
      </c>
      <c r="I78" s="43" t="str">
        <f>IF(C78="","",IFERROR(VLOOKUP(C78,CANAIS!$A$8:$D$87,2,FALSE),""))</f>
        <v/>
      </c>
      <c r="J78" s="35" t="str">
        <f>IF(C78="","",IFERROR(VLOOKUP(C78,CANAIS!$A$8:$D$87,3,FALSE),""))</f>
        <v/>
      </c>
      <c r="K78" s="32" t="str">
        <f>IF(OR(F78="",I78="",J78=""),"",F78*I78+D78*J78)</f>
        <v/>
      </c>
      <c r="L78" s="32" t="str">
        <f>IF(OR(F78="",H78="",K78=""),"",F78-H78-K78)</f>
        <v/>
      </c>
      <c r="M78" s="44" t="str">
        <f>IF(A78="","",TEXT(A78,"yyyy-mm"))</f>
        <v/>
      </c>
    </row>
    <row r="79" ht="22" customHeight="1">
      <c r="A79" s="45" t="n"/>
      <c r="B79" s="27" t="n"/>
      <c r="C79" s="27" t="n"/>
      <c r="D79" s="46" t="n"/>
      <c r="E79" s="38" t="str">
        <f>IF(B79="","",IFERROR(VLOOKUP(B79,PRODUTOS!$A$8:$K$87,5,FALSE),""))</f>
        <v/>
      </c>
      <c r="F79" s="34" t="str">
        <f>IF(OR(A79="",B79="",D79="",E79=""),"",D79*E79)</f>
        <v/>
      </c>
      <c r="G79" s="38" t="str">
        <f>IF(B79="","",IFERROR(VLOOKUP(B79,PRODUTOS!$A$8:$K$87,4,FALSE),""))</f>
        <v/>
      </c>
      <c r="H79" s="34" t="str">
        <f>IF(OR(F79="",G79=""),"",D79*G79)</f>
        <v/>
      </c>
      <c r="I79" s="47" t="str">
        <f>IF(C79="","",IFERROR(VLOOKUP(C79,CANAIS!$A$8:$D$87,2,FALSE),""))</f>
        <v/>
      </c>
      <c r="J79" s="38" t="str">
        <f>IF(C79="","",IFERROR(VLOOKUP(C79,CANAIS!$A$8:$D$87,3,FALSE),""))</f>
        <v/>
      </c>
      <c r="K79" s="34" t="str">
        <f>IF(OR(F79="",I79="",J79=""),"",F79*I79+D79*J79)</f>
        <v/>
      </c>
      <c r="L79" s="34" t="str">
        <f>IF(OR(F79="",H79="",K79=""),"",F79-H79-K79)</f>
        <v/>
      </c>
      <c r="M79" s="48" t="str">
        <f>IF(A79="","",TEXT(A79,"yyyy-mm"))</f>
        <v/>
      </c>
    </row>
    <row r="80" ht="22" customHeight="1">
      <c r="A80" s="41" t="n"/>
      <c r="B80" s="23" t="n"/>
      <c r="C80" s="23" t="n"/>
      <c r="D80" s="42" t="n"/>
      <c r="E80" s="35" t="str">
        <f>IF(B80="","",IFERROR(VLOOKUP(B80,PRODUTOS!$A$8:$K$87,5,FALSE),""))</f>
        <v/>
      </c>
      <c r="F80" s="32" t="str">
        <f>IF(OR(A80="",B80="",D80="",E80=""),"",D80*E80)</f>
        <v/>
      </c>
      <c r="G80" s="35" t="str">
        <f>IF(B80="","",IFERROR(VLOOKUP(B80,PRODUTOS!$A$8:$K$87,4,FALSE),""))</f>
        <v/>
      </c>
      <c r="H80" s="32" t="str">
        <f>IF(OR(F80="",G80=""),"",D80*G80)</f>
        <v/>
      </c>
      <c r="I80" s="43" t="str">
        <f>IF(C80="","",IFERROR(VLOOKUP(C80,CANAIS!$A$8:$D$87,2,FALSE),""))</f>
        <v/>
      </c>
      <c r="J80" s="35" t="str">
        <f>IF(C80="","",IFERROR(VLOOKUP(C80,CANAIS!$A$8:$D$87,3,FALSE),""))</f>
        <v/>
      </c>
      <c r="K80" s="32" t="str">
        <f>IF(OR(F80="",I80="",J80=""),"",F80*I80+D80*J80)</f>
        <v/>
      </c>
      <c r="L80" s="32" t="str">
        <f>IF(OR(F80="",H80="",K80=""),"",F80-H80-K80)</f>
        <v/>
      </c>
      <c r="M80" s="44" t="str">
        <f>IF(A80="","",TEXT(A80,"yyyy-mm"))</f>
        <v/>
      </c>
    </row>
    <row r="81" ht="22" customHeight="1">
      <c r="A81" s="45" t="n"/>
      <c r="B81" s="27" t="n"/>
      <c r="C81" s="27" t="n"/>
      <c r="D81" s="46" t="n"/>
      <c r="E81" s="38" t="str">
        <f>IF(B81="","",IFERROR(VLOOKUP(B81,PRODUTOS!$A$8:$K$87,5,FALSE),""))</f>
        <v/>
      </c>
      <c r="F81" s="34" t="str">
        <f>IF(OR(A81="",B81="",D81="",E81=""),"",D81*E81)</f>
        <v/>
      </c>
      <c r="G81" s="38" t="str">
        <f>IF(B81="","",IFERROR(VLOOKUP(B81,PRODUTOS!$A$8:$K$87,4,FALSE),""))</f>
        <v/>
      </c>
      <c r="H81" s="34" t="str">
        <f>IF(OR(F81="",G81=""),"",D81*G81)</f>
        <v/>
      </c>
      <c r="I81" s="47" t="str">
        <f>IF(C81="","",IFERROR(VLOOKUP(C81,CANAIS!$A$8:$D$87,2,FALSE),""))</f>
        <v/>
      </c>
      <c r="J81" s="38" t="str">
        <f>IF(C81="","",IFERROR(VLOOKUP(C81,CANAIS!$A$8:$D$87,3,FALSE),""))</f>
        <v/>
      </c>
      <c r="K81" s="34" t="str">
        <f>IF(OR(F81="",I81="",J81=""),"",F81*I81+D81*J81)</f>
        <v/>
      </c>
      <c r="L81" s="34" t="str">
        <f>IF(OR(F81="",H81="",K81=""),"",F81-H81-K81)</f>
        <v/>
      </c>
      <c r="M81" s="48" t="str">
        <f>IF(A81="","",TEXT(A81,"yyyy-mm"))</f>
        <v/>
      </c>
    </row>
    <row r="82" ht="22" customHeight="1">
      <c r="A82" s="41" t="n"/>
      <c r="B82" s="23" t="n"/>
      <c r="C82" s="23" t="n"/>
      <c r="D82" s="42" t="n"/>
      <c r="E82" s="35" t="str">
        <f>IF(B82="","",IFERROR(VLOOKUP(B82,PRODUTOS!$A$8:$K$87,5,FALSE),""))</f>
        <v/>
      </c>
      <c r="F82" s="32" t="str">
        <f>IF(OR(A82="",B82="",D82="",E82=""),"",D82*E82)</f>
        <v/>
      </c>
      <c r="G82" s="35" t="str">
        <f>IF(B82="","",IFERROR(VLOOKUP(B82,PRODUTOS!$A$8:$K$87,4,FALSE),""))</f>
        <v/>
      </c>
      <c r="H82" s="32" t="str">
        <f>IF(OR(F82="",G82=""),"",D82*G82)</f>
        <v/>
      </c>
      <c r="I82" s="43" t="str">
        <f>IF(C82="","",IFERROR(VLOOKUP(C82,CANAIS!$A$8:$D$87,2,FALSE),""))</f>
        <v/>
      </c>
      <c r="J82" s="35" t="str">
        <f>IF(C82="","",IFERROR(VLOOKUP(C82,CANAIS!$A$8:$D$87,3,FALSE),""))</f>
        <v/>
      </c>
      <c r="K82" s="32" t="str">
        <f>IF(OR(F82="",I82="",J82=""),"",F82*I82+D82*J82)</f>
        <v/>
      </c>
      <c r="L82" s="32" t="str">
        <f>IF(OR(F82="",H82="",K82=""),"",F82-H82-K82)</f>
        <v/>
      </c>
      <c r="M82" s="44" t="str">
        <f>IF(A82="","",TEXT(A82,"yyyy-mm"))</f>
        <v/>
      </c>
    </row>
    <row r="83" ht="22" customHeight="1">
      <c r="A83" s="45" t="n"/>
      <c r="B83" s="27" t="n"/>
      <c r="C83" s="27" t="n"/>
      <c r="D83" s="46" t="n"/>
      <c r="E83" s="38" t="str">
        <f>IF(B83="","",IFERROR(VLOOKUP(B83,PRODUTOS!$A$8:$K$87,5,FALSE),""))</f>
        <v/>
      </c>
      <c r="F83" s="34" t="str">
        <f>IF(OR(A83="",B83="",D83="",E83=""),"",D83*E83)</f>
        <v/>
      </c>
      <c r="G83" s="38" t="str">
        <f>IF(B83="","",IFERROR(VLOOKUP(B83,PRODUTOS!$A$8:$K$87,4,FALSE),""))</f>
        <v/>
      </c>
      <c r="H83" s="34" t="str">
        <f>IF(OR(F83="",G83=""),"",D83*G83)</f>
        <v/>
      </c>
      <c r="I83" s="47" t="str">
        <f>IF(C83="","",IFERROR(VLOOKUP(C83,CANAIS!$A$8:$D$87,2,FALSE),""))</f>
        <v/>
      </c>
      <c r="J83" s="38" t="str">
        <f>IF(C83="","",IFERROR(VLOOKUP(C83,CANAIS!$A$8:$D$87,3,FALSE),""))</f>
        <v/>
      </c>
      <c r="K83" s="34" t="str">
        <f>IF(OR(F83="",I83="",J83=""),"",F83*I83+D83*J83)</f>
        <v/>
      </c>
      <c r="L83" s="34" t="str">
        <f>IF(OR(F83="",H83="",K83=""),"",F83-H83-K83)</f>
        <v/>
      </c>
      <c r="M83" s="48" t="str">
        <f>IF(A83="","",TEXT(A83,"yyyy-mm"))</f>
        <v/>
      </c>
    </row>
    <row r="84" ht="22" customHeight="1">
      <c r="A84" s="41" t="n"/>
      <c r="B84" s="23" t="n"/>
      <c r="C84" s="23" t="n"/>
      <c r="D84" s="42" t="n"/>
      <c r="E84" s="35" t="str">
        <f>IF(B84="","",IFERROR(VLOOKUP(B84,PRODUTOS!$A$8:$K$87,5,FALSE),""))</f>
        <v/>
      </c>
      <c r="F84" s="32" t="str">
        <f>IF(OR(A84="",B84="",D84="",E84=""),"",D84*E84)</f>
        <v/>
      </c>
      <c r="G84" s="35" t="str">
        <f>IF(B84="","",IFERROR(VLOOKUP(B84,PRODUTOS!$A$8:$K$87,4,FALSE),""))</f>
        <v/>
      </c>
      <c r="H84" s="32" t="str">
        <f>IF(OR(F84="",G84=""),"",D84*G84)</f>
        <v/>
      </c>
      <c r="I84" s="43" t="str">
        <f>IF(C84="","",IFERROR(VLOOKUP(C84,CANAIS!$A$8:$D$87,2,FALSE),""))</f>
        <v/>
      </c>
      <c r="J84" s="35" t="str">
        <f>IF(C84="","",IFERROR(VLOOKUP(C84,CANAIS!$A$8:$D$87,3,FALSE),""))</f>
        <v/>
      </c>
      <c r="K84" s="32" t="str">
        <f>IF(OR(F84="",I84="",J84=""),"",F84*I84+D84*J84)</f>
        <v/>
      </c>
      <c r="L84" s="32" t="str">
        <f>IF(OR(F84="",H84="",K84=""),"",F84-H84-K84)</f>
        <v/>
      </c>
      <c r="M84" s="44" t="str">
        <f>IF(A84="","",TEXT(A84,"yyyy-mm"))</f>
        <v/>
      </c>
    </row>
    <row r="85" ht="22" customHeight="1">
      <c r="A85" s="45" t="n"/>
      <c r="B85" s="27" t="n"/>
      <c r="C85" s="27" t="n"/>
      <c r="D85" s="46" t="n"/>
      <c r="E85" s="38" t="str">
        <f>IF(B85="","",IFERROR(VLOOKUP(B85,PRODUTOS!$A$8:$K$87,5,FALSE),""))</f>
        <v/>
      </c>
      <c r="F85" s="34" t="str">
        <f>IF(OR(A85="",B85="",D85="",E85=""),"",D85*E85)</f>
        <v/>
      </c>
      <c r="G85" s="38" t="str">
        <f>IF(B85="","",IFERROR(VLOOKUP(B85,PRODUTOS!$A$8:$K$87,4,FALSE),""))</f>
        <v/>
      </c>
      <c r="H85" s="34" t="str">
        <f>IF(OR(F85="",G85=""),"",D85*G85)</f>
        <v/>
      </c>
      <c r="I85" s="47" t="str">
        <f>IF(C85="","",IFERROR(VLOOKUP(C85,CANAIS!$A$8:$D$87,2,FALSE),""))</f>
        <v/>
      </c>
      <c r="J85" s="38" t="str">
        <f>IF(C85="","",IFERROR(VLOOKUP(C85,CANAIS!$A$8:$D$87,3,FALSE),""))</f>
        <v/>
      </c>
      <c r="K85" s="34" t="str">
        <f>IF(OR(F85="",I85="",J85=""),"",F85*I85+D85*J85)</f>
        <v/>
      </c>
      <c r="L85" s="34" t="str">
        <f>IF(OR(F85="",H85="",K85=""),"",F85-H85-K85)</f>
        <v/>
      </c>
      <c r="M85" s="48" t="str">
        <f>IF(A85="","",TEXT(A85,"yyyy-mm"))</f>
        <v/>
      </c>
    </row>
    <row r="86" ht="22" customHeight="1">
      <c r="A86" s="41" t="n"/>
      <c r="B86" s="23" t="n"/>
      <c r="C86" s="23" t="n"/>
      <c r="D86" s="42" t="n"/>
      <c r="E86" s="35" t="str">
        <f>IF(B86="","",IFERROR(VLOOKUP(B86,PRODUTOS!$A$8:$K$87,5,FALSE),""))</f>
        <v/>
      </c>
      <c r="F86" s="32" t="str">
        <f>IF(OR(A86="",B86="",D86="",E86=""),"",D86*E86)</f>
        <v/>
      </c>
      <c r="G86" s="35" t="str">
        <f>IF(B86="","",IFERROR(VLOOKUP(B86,PRODUTOS!$A$8:$K$87,4,FALSE),""))</f>
        <v/>
      </c>
      <c r="H86" s="32" t="str">
        <f>IF(OR(F86="",G86=""),"",D86*G86)</f>
        <v/>
      </c>
      <c r="I86" s="43" t="str">
        <f>IF(C86="","",IFERROR(VLOOKUP(C86,CANAIS!$A$8:$D$87,2,FALSE),""))</f>
        <v/>
      </c>
      <c r="J86" s="35" t="str">
        <f>IF(C86="","",IFERROR(VLOOKUP(C86,CANAIS!$A$8:$D$87,3,FALSE),""))</f>
        <v/>
      </c>
      <c r="K86" s="32" t="str">
        <f>IF(OR(F86="",I86="",J86=""),"",F86*I86+D86*J86)</f>
        <v/>
      </c>
      <c r="L86" s="32" t="str">
        <f>IF(OR(F86="",H86="",K86=""),"",F86-H86-K86)</f>
        <v/>
      </c>
      <c r="M86" s="44" t="str">
        <f>IF(A86="","",TEXT(A86,"yyyy-mm"))</f>
        <v/>
      </c>
    </row>
    <row r="87" ht="22" customHeight="1">
      <c r="A87" s="45" t="n"/>
      <c r="B87" s="27" t="n"/>
      <c r="C87" s="27" t="n"/>
      <c r="D87" s="46" t="n"/>
      <c r="E87" s="38" t="str">
        <f>IF(B87="","",IFERROR(VLOOKUP(B87,PRODUTOS!$A$8:$K$87,5,FALSE),""))</f>
        <v/>
      </c>
      <c r="F87" s="34" t="str">
        <f>IF(OR(A87="",B87="",D87="",E87=""),"",D87*E87)</f>
        <v/>
      </c>
      <c r="G87" s="38" t="str">
        <f>IF(B87="","",IFERROR(VLOOKUP(B87,PRODUTOS!$A$8:$K$87,4,FALSE),""))</f>
        <v/>
      </c>
      <c r="H87" s="34" t="str">
        <f>IF(OR(F87="",G87=""),"",D87*G87)</f>
        <v/>
      </c>
      <c r="I87" s="47" t="str">
        <f>IF(C87="","",IFERROR(VLOOKUP(C87,CANAIS!$A$8:$D$87,2,FALSE),""))</f>
        <v/>
      </c>
      <c r="J87" s="38" t="str">
        <f>IF(C87="","",IFERROR(VLOOKUP(C87,CANAIS!$A$8:$D$87,3,FALSE),""))</f>
        <v/>
      </c>
      <c r="K87" s="34" t="str">
        <f>IF(OR(F87="",I87="",J87=""),"",F87*I87+D87*J87)</f>
        <v/>
      </c>
      <c r="L87" s="34" t="str">
        <f>IF(OR(F87="",H87="",K87=""),"",F87-H87-K87)</f>
        <v/>
      </c>
      <c r="M87" s="48" t="str">
        <f>IF(A87="","",TEXT(A87,"yyyy-mm"))</f>
        <v/>
      </c>
    </row>
  </sheetData>
  <autoFilter ref="A7:M87"/>
  <mergeCells count="4">
    <mergeCell ref="A1:M2"/>
    <mergeCell ref="A3:M3"/>
    <mergeCell ref="A6:M6"/>
    <mergeCell ref="A5:M5"/>
  </mergeCells>
  <dataValidations count="1">
    <dataValidation sqref="C8:C87" showDropDown="0" showInputMessage="0" showErrorMessage="1" allowBlank="1" errorTitle="Valor não previsto" error="Escolha uma opção da lista." type="list">
      <formula1>"Direto,Aplicativo,Retirada"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H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9" customWidth="1" min="3" max="3"/>
    <col width="25" customWidth="1" min="4" max="4"/>
    <col width="23" customWidth="1" min="5" max="5"/>
    <col width="25" customWidth="1" min="6" max="6"/>
    <col width="25" customWidth="1" min="7" max="7"/>
    <col width="25" customWidth="1" min="8" max="8"/>
  </cols>
  <sheetData>
    <row r="1" ht="28" customHeight="1">
      <c r="A1" s="1" t="inlineStr">
        <is>
          <t>CMV realizado por estoque</t>
        </is>
      </c>
      <c r="B1" s="2" t="n"/>
      <c r="C1" s="2" t="n"/>
      <c r="D1" s="2" t="n"/>
      <c r="E1" s="2" t="n"/>
      <c r="F1" s="2" t="n"/>
      <c r="G1" s="2" t="n"/>
      <c r="H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31" customHeight="1">
      <c r="A3" s="3" t="inlineStr">
        <is>
          <t>CMV = estoque inicial + compras + ajustes – estoque final. Compare com receita do mesmo escopo.</t>
        </is>
      </c>
      <c r="B3" s="4" t="n"/>
      <c r="C3" s="4" t="n"/>
      <c r="D3" s="4" t="n"/>
      <c r="E3" s="4" t="n"/>
      <c r="F3" s="4" t="n"/>
      <c r="G3" s="4" t="n"/>
      <c r="H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1" t="inlineStr">
        <is>
          <t>COMO USAR: campos azuis = você preenche  •  resultados automáticos = fórmulas  •  valores dos exemplos são fictícios</t>
        </is>
      </c>
    </row>
    <row r="7" ht="37" customHeight="1">
      <c r="A7" s="22" t="inlineStr">
        <is>
          <t>Período AAAA-MM</t>
        </is>
      </c>
      <c r="B7" s="22" t="inlineStr">
        <is>
          <t>Estoque inicial (R$)</t>
        </is>
      </c>
      <c r="C7" s="22" t="inlineStr">
        <is>
          <t>Compras (R$)</t>
        </is>
      </c>
      <c r="D7" s="22" t="inlineStr">
        <is>
          <t>Ajuste líquido (R$)</t>
        </is>
      </c>
      <c r="E7" s="22" t="inlineStr">
        <is>
          <t>Estoque final (R$)</t>
        </is>
      </c>
      <c r="F7" s="22" t="inlineStr">
        <is>
          <t>CMV realizado (R$)</t>
        </is>
      </c>
      <c r="G7" s="22" t="inlineStr">
        <is>
          <t>Vendas lançadas (R$)</t>
        </is>
      </c>
      <c r="H7" s="22" t="inlineStr">
        <is>
          <t>CMV sobre vendas %</t>
        </is>
      </c>
    </row>
    <row r="8" ht="22" customHeight="1">
      <c r="A8" s="23" t="inlineStr">
        <is>
          <t>2026-10</t>
        </is>
      </c>
      <c r="B8" s="25" t="n">
        <v>1200</v>
      </c>
      <c r="C8" s="25" t="n">
        <v>450</v>
      </c>
      <c r="D8" s="25" t="n">
        <v>0</v>
      </c>
      <c r="E8" s="25" t="n">
        <v>1460</v>
      </c>
      <c r="F8" s="32" t="n">
        <f>IF(OR(A8="",B8="",C8="",E8=""),"",B8+C8+D8-E8)</f>
        <v>190.0</v>
      </c>
      <c r="G8" s="35" t="n">
        <f>IF(A8="","",SUMIF(VENDAS!$M$8:$M$87,A8,VENDAS!$F$8:$F$87))</f>
        <v>550.0999999999999</v>
      </c>
      <c r="H8" s="37" t="n">
        <f>IF(OR(G8="",G8&lt;=0,F8=""),"",F8/G8)</f>
        <v>0.3453917469550991</v>
      </c>
    </row>
    <row r="9" ht="22" customHeight="1">
      <c r="A9" s="27" t="inlineStr">
        <is>
          <t>2026-11</t>
        </is>
      </c>
      <c r="B9" s="29" t="n"/>
      <c r="C9" s="29" t="n"/>
      <c r="D9" s="29" t="n"/>
      <c r="E9" s="29" t="n"/>
      <c r="F9" s="34" t="str">
        <f>IF(OR(A9="",B9="",C9="",E9=""),"",B9+C9+D9-E9)</f>
        <v/>
      </c>
      <c r="G9" s="38" t="n">
        <f>IF(A9="","",SUMIF(VENDAS!$M$8:$M$87,A9,VENDAS!$F$8:$F$87))</f>
        <v>0.0</v>
      </c>
      <c r="H9" s="40" t="str">
        <f>IF(OR(G9="",G9&lt;=0,F9=""),"",F9/G9)</f>
        <v/>
      </c>
    </row>
    <row r="10" ht="22" customHeight="1">
      <c r="A10" s="23" t="n"/>
      <c r="B10" s="25" t="n"/>
      <c r="C10" s="25" t="n"/>
      <c r="D10" s="25" t="n"/>
      <c r="E10" s="25" t="n"/>
      <c r="F10" s="32" t="str">
        <f>IF(OR(A10="",B10="",C10="",E10=""),"",B10+C10+D10-E10)</f>
        <v/>
      </c>
      <c r="G10" s="35" t="str">
        <f>IF(A10="","",SUMIF(VENDAS!$M$8:$M$87,A10,VENDAS!$F$8:$F$87))</f>
        <v/>
      </c>
      <c r="H10" s="37" t="str">
        <f>IF(OR(G10="",G10&lt;=0,F10=""),"",F10/G10)</f>
        <v/>
      </c>
    </row>
    <row r="11" ht="22" customHeight="1">
      <c r="A11" s="27" t="n"/>
      <c r="B11" s="29" t="n"/>
      <c r="C11" s="29" t="n"/>
      <c r="D11" s="29" t="n"/>
      <c r="E11" s="29" t="n"/>
      <c r="F11" s="34" t="str">
        <f>IF(OR(A11="",B11="",C11="",E11=""),"",B11+C11+D11-E11)</f>
        <v/>
      </c>
      <c r="G11" s="38" t="str">
        <f>IF(A11="","",SUMIF(VENDAS!$M$8:$M$87,A11,VENDAS!$F$8:$F$87))</f>
        <v/>
      </c>
      <c r="H11" s="40" t="str">
        <f>IF(OR(G11="",G11&lt;=0,F11=""),"",F11/G11)</f>
        <v/>
      </c>
    </row>
    <row r="12" ht="22" customHeight="1">
      <c r="A12" s="23" t="n"/>
      <c r="B12" s="25" t="n"/>
      <c r="C12" s="25" t="n"/>
      <c r="D12" s="25" t="n"/>
      <c r="E12" s="25" t="n"/>
      <c r="F12" s="32" t="str">
        <f>IF(OR(A12="",B12="",C12="",E12=""),"",B12+C12+D12-E12)</f>
        <v/>
      </c>
      <c r="G12" s="35" t="str">
        <f>IF(A12="","",SUMIF(VENDAS!$M$8:$M$87,A12,VENDAS!$F$8:$F$87))</f>
        <v/>
      </c>
      <c r="H12" s="37" t="str">
        <f>IF(OR(G12="",G12&lt;=0,F12=""),"",F12/G12)</f>
        <v/>
      </c>
    </row>
    <row r="13" ht="22" customHeight="1">
      <c r="A13" s="27" t="n"/>
      <c r="B13" s="29" t="n"/>
      <c r="C13" s="29" t="n"/>
      <c r="D13" s="29" t="n"/>
      <c r="E13" s="29" t="n"/>
      <c r="F13" s="34" t="str">
        <f>IF(OR(A13="",B13="",C13="",E13=""),"",B13+C13+D13-E13)</f>
        <v/>
      </c>
      <c r="G13" s="38" t="str">
        <f>IF(A13="","",SUMIF(VENDAS!$M$8:$M$87,A13,VENDAS!$F$8:$F$87))</f>
        <v/>
      </c>
      <c r="H13" s="40" t="str">
        <f>IF(OR(G13="",G13&lt;=0,F13=""),"",F13/G13)</f>
        <v/>
      </c>
    </row>
    <row r="14" ht="22" customHeight="1">
      <c r="A14" s="23" t="n"/>
      <c r="B14" s="25" t="n"/>
      <c r="C14" s="25" t="n"/>
      <c r="D14" s="25" t="n"/>
      <c r="E14" s="25" t="n"/>
      <c r="F14" s="32" t="str">
        <f>IF(OR(A14="",B14="",C14="",E14=""),"",B14+C14+D14-E14)</f>
        <v/>
      </c>
      <c r="G14" s="35" t="str">
        <f>IF(A14="","",SUMIF(VENDAS!$M$8:$M$87,A14,VENDAS!$F$8:$F$87))</f>
        <v/>
      </c>
      <c r="H14" s="37" t="str">
        <f>IF(OR(G14="",G14&lt;=0,F14=""),"",F14/G14)</f>
        <v/>
      </c>
    </row>
    <row r="15" ht="22" customHeight="1">
      <c r="A15" s="27" t="n"/>
      <c r="B15" s="29" t="n"/>
      <c r="C15" s="29" t="n"/>
      <c r="D15" s="29" t="n"/>
      <c r="E15" s="29" t="n"/>
      <c r="F15" s="34" t="str">
        <f>IF(OR(A15="",B15="",C15="",E15=""),"",B15+C15+D15-E15)</f>
        <v/>
      </c>
      <c r="G15" s="38" t="str">
        <f>IF(A15="","",SUMIF(VENDAS!$M$8:$M$87,A15,VENDAS!$F$8:$F$87))</f>
        <v/>
      </c>
      <c r="H15" s="40" t="str">
        <f>IF(OR(G15="",G15&lt;=0,F15=""),"",F15/G15)</f>
        <v/>
      </c>
    </row>
    <row r="16" ht="22" customHeight="1">
      <c r="A16" s="23" t="n"/>
      <c r="B16" s="25" t="n"/>
      <c r="C16" s="25" t="n"/>
      <c r="D16" s="25" t="n"/>
      <c r="E16" s="25" t="n"/>
      <c r="F16" s="32" t="str">
        <f>IF(OR(A16="",B16="",C16="",E16=""),"",B16+C16+D16-E16)</f>
        <v/>
      </c>
      <c r="G16" s="35" t="str">
        <f>IF(A16="","",SUMIF(VENDAS!$M$8:$M$87,A16,VENDAS!$F$8:$F$87))</f>
        <v/>
      </c>
      <c r="H16" s="37" t="str">
        <f>IF(OR(G16="",G16&lt;=0,F16=""),"",F16/G16)</f>
        <v/>
      </c>
    </row>
    <row r="17" ht="22" customHeight="1">
      <c r="A17" s="27" t="n"/>
      <c r="B17" s="29" t="n"/>
      <c r="C17" s="29" t="n"/>
      <c r="D17" s="29" t="n"/>
      <c r="E17" s="29" t="n"/>
      <c r="F17" s="34" t="str">
        <f>IF(OR(A17="",B17="",C17="",E17=""),"",B17+C17+D17-E17)</f>
        <v/>
      </c>
      <c r="G17" s="38" t="str">
        <f>IF(A17="","",SUMIF(VENDAS!$M$8:$M$87,A17,VENDAS!$F$8:$F$87))</f>
        <v/>
      </c>
      <c r="H17" s="40" t="str">
        <f>IF(OR(G17="",G17&lt;=0,F17=""),"",F17/G17)</f>
        <v/>
      </c>
    </row>
    <row r="18" ht="22" customHeight="1">
      <c r="A18" s="23" t="n"/>
      <c r="B18" s="25" t="n"/>
      <c r="C18" s="25" t="n"/>
      <c r="D18" s="25" t="n"/>
      <c r="E18" s="25" t="n"/>
      <c r="F18" s="32" t="str">
        <f>IF(OR(A18="",B18="",C18="",E18=""),"",B18+C18+D18-E18)</f>
        <v/>
      </c>
      <c r="G18" s="35" t="str">
        <f>IF(A18="","",SUMIF(VENDAS!$M$8:$M$87,A18,VENDAS!$F$8:$F$87))</f>
        <v/>
      </c>
      <c r="H18" s="37" t="str">
        <f>IF(OR(G18="",G18&lt;=0,F18=""),"",F18/G18)</f>
        <v/>
      </c>
    </row>
    <row r="19" ht="22" customHeight="1">
      <c r="A19" s="27" t="n"/>
      <c r="B19" s="29" t="n"/>
      <c r="C19" s="29" t="n"/>
      <c r="D19" s="29" t="n"/>
      <c r="E19" s="29" t="n"/>
      <c r="F19" s="34" t="str">
        <f>IF(OR(A19="",B19="",C19="",E19=""),"",B19+C19+D19-E19)</f>
        <v/>
      </c>
      <c r="G19" s="38" t="str">
        <f>IF(A19="","",SUMIF(VENDAS!$M$8:$M$87,A19,VENDAS!$F$8:$F$87))</f>
        <v/>
      </c>
      <c r="H19" s="40" t="str">
        <f>IF(OR(G19="",G19&lt;=0,F19=""),"",F19/G19)</f>
        <v/>
      </c>
    </row>
    <row r="20" ht="22" customHeight="1">
      <c r="A20" s="23" t="n"/>
      <c r="B20" s="25" t="n"/>
      <c r="C20" s="25" t="n"/>
      <c r="D20" s="25" t="n"/>
      <c r="E20" s="25" t="n"/>
      <c r="F20" s="32" t="str">
        <f>IF(OR(A20="",B20="",C20="",E20=""),"",B20+C20+D20-E20)</f>
        <v/>
      </c>
      <c r="G20" s="35" t="str">
        <f>IF(A20="","",SUMIF(VENDAS!$M$8:$M$87,A20,VENDAS!$F$8:$F$87))</f>
        <v/>
      </c>
      <c r="H20" s="37" t="str">
        <f>IF(OR(G20="",G20&lt;=0,F20=""),"",F20/G20)</f>
        <v/>
      </c>
    </row>
    <row r="21" ht="22" customHeight="1">
      <c r="A21" s="27" t="n"/>
      <c r="B21" s="29" t="n"/>
      <c r="C21" s="29" t="n"/>
      <c r="D21" s="29" t="n"/>
      <c r="E21" s="29" t="n"/>
      <c r="F21" s="34" t="str">
        <f>IF(OR(A21="",B21="",C21="",E21=""),"",B21+C21+D21-E21)</f>
        <v/>
      </c>
      <c r="G21" s="38" t="str">
        <f>IF(A21="","",SUMIF(VENDAS!$M$8:$M$87,A21,VENDAS!$F$8:$F$87))</f>
        <v/>
      </c>
      <c r="H21" s="40" t="str">
        <f>IF(OR(G21="",G21&lt;=0,F21=""),"",F21/G21)</f>
        <v/>
      </c>
    </row>
    <row r="22" ht="22" customHeight="1">
      <c r="A22" s="23" t="n"/>
      <c r="B22" s="25" t="n"/>
      <c r="C22" s="25" t="n"/>
      <c r="D22" s="25" t="n"/>
      <c r="E22" s="25" t="n"/>
      <c r="F22" s="32" t="str">
        <f>IF(OR(A22="",B22="",C22="",E22=""),"",B22+C22+D22-E22)</f>
        <v/>
      </c>
      <c r="G22" s="35" t="str">
        <f>IF(A22="","",SUMIF(VENDAS!$M$8:$M$87,A22,VENDAS!$F$8:$F$87))</f>
        <v/>
      </c>
      <c r="H22" s="37" t="str">
        <f>IF(OR(G22="",G22&lt;=0,F22=""),"",F22/G22)</f>
        <v/>
      </c>
    </row>
    <row r="23" ht="22" customHeight="1">
      <c r="A23" s="27" t="n"/>
      <c r="B23" s="29" t="n"/>
      <c r="C23" s="29" t="n"/>
      <c r="D23" s="29" t="n"/>
      <c r="E23" s="29" t="n"/>
      <c r="F23" s="34" t="str">
        <f>IF(OR(A23="",B23="",C23="",E23=""),"",B23+C23+D23-E23)</f>
        <v/>
      </c>
      <c r="G23" s="38" t="str">
        <f>IF(A23="","",SUMIF(VENDAS!$M$8:$M$87,A23,VENDAS!$F$8:$F$87))</f>
        <v/>
      </c>
      <c r="H23" s="40" t="str">
        <f>IF(OR(G23="",G23&lt;=0,F23=""),"",F23/G23)</f>
        <v/>
      </c>
    </row>
    <row r="24" ht="22" customHeight="1">
      <c r="A24" s="23" t="n"/>
      <c r="B24" s="25" t="n"/>
      <c r="C24" s="25" t="n"/>
      <c r="D24" s="25" t="n"/>
      <c r="E24" s="25" t="n"/>
      <c r="F24" s="32" t="str">
        <f>IF(OR(A24="",B24="",C24="",E24=""),"",B24+C24+D24-E24)</f>
        <v/>
      </c>
      <c r="G24" s="35" t="str">
        <f>IF(A24="","",SUMIF(VENDAS!$M$8:$M$87,A24,VENDAS!$F$8:$F$87))</f>
        <v/>
      </c>
      <c r="H24" s="37" t="str">
        <f>IF(OR(G24="",G24&lt;=0,F24=""),"",F24/G24)</f>
        <v/>
      </c>
    </row>
    <row r="25" ht="22" customHeight="1">
      <c r="A25" s="27" t="n"/>
      <c r="B25" s="29" t="n"/>
      <c r="C25" s="29" t="n"/>
      <c r="D25" s="29" t="n"/>
      <c r="E25" s="29" t="n"/>
      <c r="F25" s="34" t="str">
        <f>IF(OR(A25="",B25="",C25="",E25=""),"",B25+C25+D25-E25)</f>
        <v/>
      </c>
      <c r="G25" s="38" t="str">
        <f>IF(A25="","",SUMIF(VENDAS!$M$8:$M$87,A25,VENDAS!$F$8:$F$87))</f>
        <v/>
      </c>
      <c r="H25" s="40" t="str">
        <f>IF(OR(G25="",G25&lt;=0,F25=""),"",F25/G25)</f>
        <v/>
      </c>
    </row>
    <row r="26" ht="22" customHeight="1">
      <c r="A26" s="23" t="n"/>
      <c r="B26" s="25" t="n"/>
      <c r="C26" s="25" t="n"/>
      <c r="D26" s="25" t="n"/>
      <c r="E26" s="25" t="n"/>
      <c r="F26" s="32" t="str">
        <f>IF(OR(A26="",B26="",C26="",E26=""),"",B26+C26+D26-E26)</f>
        <v/>
      </c>
      <c r="G26" s="35" t="str">
        <f>IF(A26="","",SUMIF(VENDAS!$M$8:$M$87,A26,VENDAS!$F$8:$F$87))</f>
        <v/>
      </c>
      <c r="H26" s="37" t="str">
        <f>IF(OR(G26="",G26&lt;=0,F26=""),"",F26/G26)</f>
        <v/>
      </c>
    </row>
    <row r="27" ht="22" customHeight="1">
      <c r="A27" s="27" t="n"/>
      <c r="B27" s="29" t="n"/>
      <c r="C27" s="29" t="n"/>
      <c r="D27" s="29" t="n"/>
      <c r="E27" s="29" t="n"/>
      <c r="F27" s="34" t="str">
        <f>IF(OR(A27="",B27="",C27="",E27=""),"",B27+C27+D27-E27)</f>
        <v/>
      </c>
      <c r="G27" s="38" t="str">
        <f>IF(A27="","",SUMIF(VENDAS!$M$8:$M$87,A27,VENDAS!$F$8:$F$87))</f>
        <v/>
      </c>
      <c r="H27" s="40" t="str">
        <f>IF(OR(G27="",G27&lt;=0,F27=""),"",F27/G27)</f>
        <v/>
      </c>
    </row>
    <row r="28" ht="22" customHeight="1">
      <c r="A28" s="23" t="n"/>
      <c r="B28" s="25" t="n"/>
      <c r="C28" s="25" t="n"/>
      <c r="D28" s="25" t="n"/>
      <c r="E28" s="25" t="n"/>
      <c r="F28" s="32" t="str">
        <f>IF(OR(A28="",B28="",C28="",E28=""),"",B28+C28+D28-E28)</f>
        <v/>
      </c>
      <c r="G28" s="35" t="str">
        <f>IF(A28="","",SUMIF(VENDAS!$M$8:$M$87,A28,VENDAS!$F$8:$F$87))</f>
        <v/>
      </c>
      <c r="H28" s="37" t="str">
        <f>IF(OR(G28="",G28&lt;=0,F28=""),"",F28/G28)</f>
        <v/>
      </c>
    </row>
    <row r="29" ht="22" customHeight="1">
      <c r="A29" s="27" t="n"/>
      <c r="B29" s="29" t="n"/>
      <c r="C29" s="29" t="n"/>
      <c r="D29" s="29" t="n"/>
      <c r="E29" s="29" t="n"/>
      <c r="F29" s="34" t="str">
        <f>IF(OR(A29="",B29="",C29="",E29=""),"",B29+C29+D29-E29)</f>
        <v/>
      </c>
      <c r="G29" s="38" t="str">
        <f>IF(A29="","",SUMIF(VENDAS!$M$8:$M$87,A29,VENDAS!$F$8:$F$87))</f>
        <v/>
      </c>
      <c r="H29" s="40" t="str">
        <f>IF(OR(G29="",G29&lt;=0,F29=""),"",F29/G29)</f>
        <v/>
      </c>
    </row>
    <row r="30" ht="22" customHeight="1">
      <c r="A30" s="23" t="n"/>
      <c r="B30" s="25" t="n"/>
      <c r="C30" s="25" t="n"/>
      <c r="D30" s="25" t="n"/>
      <c r="E30" s="25" t="n"/>
      <c r="F30" s="32" t="str">
        <f>IF(OR(A30="",B30="",C30="",E30=""),"",B30+C30+D30-E30)</f>
        <v/>
      </c>
      <c r="G30" s="35" t="str">
        <f>IF(A30="","",SUMIF(VENDAS!$M$8:$M$87,A30,VENDAS!$F$8:$F$87))</f>
        <v/>
      </c>
      <c r="H30" s="37" t="str">
        <f>IF(OR(G30="",G30&lt;=0,F30=""),"",F30/G30)</f>
        <v/>
      </c>
    </row>
    <row r="31" ht="22" customHeight="1">
      <c r="A31" s="27" t="n"/>
      <c r="B31" s="29" t="n"/>
      <c r="C31" s="29" t="n"/>
      <c r="D31" s="29" t="n"/>
      <c r="E31" s="29" t="n"/>
      <c r="F31" s="34" t="str">
        <f>IF(OR(A31="",B31="",C31="",E31=""),"",B31+C31+D31-E31)</f>
        <v/>
      </c>
      <c r="G31" s="38" t="str">
        <f>IF(A31="","",SUMIF(VENDAS!$M$8:$M$87,A31,VENDAS!$F$8:$F$87))</f>
        <v/>
      </c>
      <c r="H31" s="40" t="str">
        <f>IF(OR(G31="",G31&lt;=0,F31=""),"",F31/G31)</f>
        <v/>
      </c>
    </row>
    <row r="32" ht="22" customHeight="1">
      <c r="A32" s="23" t="n"/>
      <c r="B32" s="25" t="n"/>
      <c r="C32" s="25" t="n"/>
      <c r="D32" s="25" t="n"/>
      <c r="E32" s="25" t="n"/>
      <c r="F32" s="32" t="str">
        <f>IF(OR(A32="",B32="",C32="",E32=""),"",B32+C32+D32-E32)</f>
        <v/>
      </c>
      <c r="G32" s="35" t="str">
        <f>IF(A32="","",SUMIF(VENDAS!$M$8:$M$87,A32,VENDAS!$F$8:$F$87))</f>
        <v/>
      </c>
      <c r="H32" s="37" t="str">
        <f>IF(OR(G32="",G32&lt;=0,F32=""),"",F32/G32)</f>
        <v/>
      </c>
    </row>
    <row r="33" ht="22" customHeight="1">
      <c r="A33" s="27" t="n"/>
      <c r="B33" s="29" t="n"/>
      <c r="C33" s="29" t="n"/>
      <c r="D33" s="29" t="n"/>
      <c r="E33" s="29" t="n"/>
      <c r="F33" s="34" t="str">
        <f>IF(OR(A33="",B33="",C33="",E33=""),"",B33+C33+D33-E33)</f>
        <v/>
      </c>
      <c r="G33" s="38" t="str">
        <f>IF(A33="","",SUMIF(VENDAS!$M$8:$M$87,A33,VENDAS!$F$8:$F$87))</f>
        <v/>
      </c>
      <c r="H33" s="40" t="str">
        <f>IF(OR(G33="",G33&lt;=0,F33=""),"",F33/G33)</f>
        <v/>
      </c>
    </row>
    <row r="34" ht="22" customHeight="1">
      <c r="A34" s="23" t="n"/>
      <c r="B34" s="25" t="n"/>
      <c r="C34" s="25" t="n"/>
      <c r="D34" s="25" t="n"/>
      <c r="E34" s="25" t="n"/>
      <c r="F34" s="32" t="str">
        <f>IF(OR(A34="",B34="",C34="",E34=""),"",B34+C34+D34-E34)</f>
        <v/>
      </c>
      <c r="G34" s="35" t="str">
        <f>IF(A34="","",SUMIF(VENDAS!$M$8:$M$87,A34,VENDAS!$F$8:$F$87))</f>
        <v/>
      </c>
      <c r="H34" s="37" t="str">
        <f>IF(OR(G34="",G34&lt;=0,F34=""),"",F34/G34)</f>
        <v/>
      </c>
    </row>
    <row r="35" ht="22" customHeight="1">
      <c r="A35" s="27" t="n"/>
      <c r="B35" s="29" t="n"/>
      <c r="C35" s="29" t="n"/>
      <c r="D35" s="29" t="n"/>
      <c r="E35" s="29" t="n"/>
      <c r="F35" s="34" t="str">
        <f>IF(OR(A35="",B35="",C35="",E35=""),"",B35+C35+D35-E35)</f>
        <v/>
      </c>
      <c r="G35" s="38" t="str">
        <f>IF(A35="","",SUMIF(VENDAS!$M$8:$M$87,A35,VENDAS!$F$8:$F$87))</f>
        <v/>
      </c>
      <c r="H35" s="40" t="str">
        <f>IF(OR(G35="",G35&lt;=0,F35=""),"",F35/G35)</f>
        <v/>
      </c>
    </row>
    <row r="36" ht="22" customHeight="1">
      <c r="A36" s="23" t="n"/>
      <c r="B36" s="25" t="n"/>
      <c r="C36" s="25" t="n"/>
      <c r="D36" s="25" t="n"/>
      <c r="E36" s="25" t="n"/>
      <c r="F36" s="32" t="str">
        <f>IF(OR(A36="",B36="",C36="",E36=""),"",B36+C36+D36-E36)</f>
        <v/>
      </c>
      <c r="G36" s="35" t="str">
        <f>IF(A36="","",SUMIF(VENDAS!$M$8:$M$87,A36,VENDAS!$F$8:$F$87))</f>
        <v/>
      </c>
      <c r="H36" s="37" t="str">
        <f>IF(OR(G36="",G36&lt;=0,F36=""),"",F36/G36)</f>
        <v/>
      </c>
    </row>
    <row r="37" ht="22" customHeight="1">
      <c r="A37" s="27" t="n"/>
      <c r="B37" s="29" t="n"/>
      <c r="C37" s="29" t="n"/>
      <c r="D37" s="29" t="n"/>
      <c r="E37" s="29" t="n"/>
      <c r="F37" s="34" t="str">
        <f>IF(OR(A37="",B37="",C37="",E37=""),"",B37+C37+D37-E37)</f>
        <v/>
      </c>
      <c r="G37" s="38" t="str">
        <f>IF(A37="","",SUMIF(VENDAS!$M$8:$M$87,A37,VENDAS!$F$8:$F$87))</f>
        <v/>
      </c>
      <c r="H37" s="40" t="str">
        <f>IF(OR(G37="",G37&lt;=0,F37=""),"",F37/G37)</f>
        <v/>
      </c>
    </row>
    <row r="38" ht="22" customHeight="1">
      <c r="A38" s="23" t="n"/>
      <c r="B38" s="25" t="n"/>
      <c r="C38" s="25" t="n"/>
      <c r="D38" s="25" t="n"/>
      <c r="E38" s="25" t="n"/>
      <c r="F38" s="32" t="str">
        <f>IF(OR(A38="",B38="",C38="",E38=""),"",B38+C38+D38-E38)</f>
        <v/>
      </c>
      <c r="G38" s="35" t="str">
        <f>IF(A38="","",SUMIF(VENDAS!$M$8:$M$87,A38,VENDAS!$F$8:$F$87))</f>
        <v/>
      </c>
      <c r="H38" s="37" t="str">
        <f>IF(OR(G38="",G38&lt;=0,F38=""),"",F38/G38)</f>
        <v/>
      </c>
    </row>
    <row r="39" ht="22" customHeight="1">
      <c r="A39" s="27" t="n"/>
      <c r="B39" s="29" t="n"/>
      <c r="C39" s="29" t="n"/>
      <c r="D39" s="29" t="n"/>
      <c r="E39" s="29" t="n"/>
      <c r="F39" s="34" t="str">
        <f>IF(OR(A39="",B39="",C39="",E39=""),"",B39+C39+D39-E39)</f>
        <v/>
      </c>
      <c r="G39" s="38" t="str">
        <f>IF(A39="","",SUMIF(VENDAS!$M$8:$M$87,A39,VENDAS!$F$8:$F$87))</f>
        <v/>
      </c>
      <c r="H39" s="40" t="str">
        <f>IF(OR(G39="",G39&lt;=0,F39=""),"",F39/G39)</f>
        <v/>
      </c>
    </row>
    <row r="40" ht="22" customHeight="1">
      <c r="A40" s="23" t="n"/>
      <c r="B40" s="25" t="n"/>
      <c r="C40" s="25" t="n"/>
      <c r="D40" s="25" t="n"/>
      <c r="E40" s="25" t="n"/>
      <c r="F40" s="32" t="str">
        <f>IF(OR(A40="",B40="",C40="",E40=""),"",B40+C40+D40-E40)</f>
        <v/>
      </c>
      <c r="G40" s="35" t="str">
        <f>IF(A40="","",SUMIF(VENDAS!$M$8:$M$87,A40,VENDAS!$F$8:$F$87))</f>
        <v/>
      </c>
      <c r="H40" s="37" t="str">
        <f>IF(OR(G40="",G40&lt;=0,F40=""),"",F40/G40)</f>
        <v/>
      </c>
    </row>
    <row r="41" ht="22" customHeight="1">
      <c r="A41" s="27" t="n"/>
      <c r="B41" s="29" t="n"/>
      <c r="C41" s="29" t="n"/>
      <c r="D41" s="29" t="n"/>
      <c r="E41" s="29" t="n"/>
      <c r="F41" s="34" t="str">
        <f>IF(OR(A41="",B41="",C41="",E41=""),"",B41+C41+D41-E41)</f>
        <v/>
      </c>
      <c r="G41" s="38" t="str">
        <f>IF(A41="","",SUMIF(VENDAS!$M$8:$M$87,A41,VENDAS!$F$8:$F$87))</f>
        <v/>
      </c>
      <c r="H41" s="40" t="str">
        <f>IF(OR(G41="",G41&lt;=0,F41=""),"",F41/G41)</f>
        <v/>
      </c>
    </row>
    <row r="42" ht="22" customHeight="1">
      <c r="A42" s="23" t="n"/>
      <c r="B42" s="25" t="n"/>
      <c r="C42" s="25" t="n"/>
      <c r="D42" s="25" t="n"/>
      <c r="E42" s="25" t="n"/>
      <c r="F42" s="32" t="str">
        <f>IF(OR(A42="",B42="",C42="",E42=""),"",B42+C42+D42-E42)</f>
        <v/>
      </c>
      <c r="G42" s="35" t="str">
        <f>IF(A42="","",SUMIF(VENDAS!$M$8:$M$87,A42,VENDAS!$F$8:$F$87))</f>
        <v/>
      </c>
      <c r="H42" s="37" t="str">
        <f>IF(OR(G42="",G42&lt;=0,F42=""),"",F42/G42)</f>
        <v/>
      </c>
    </row>
    <row r="43" ht="22" customHeight="1">
      <c r="A43" s="27" t="n"/>
      <c r="B43" s="29" t="n"/>
      <c r="C43" s="29" t="n"/>
      <c r="D43" s="29" t="n"/>
      <c r="E43" s="29" t="n"/>
      <c r="F43" s="34" t="str">
        <f>IF(OR(A43="",B43="",C43="",E43=""),"",B43+C43+D43-E43)</f>
        <v/>
      </c>
      <c r="G43" s="38" t="str">
        <f>IF(A43="","",SUMIF(VENDAS!$M$8:$M$87,A43,VENDAS!$F$8:$F$87))</f>
        <v/>
      </c>
      <c r="H43" s="40" t="str">
        <f>IF(OR(G43="",G43&lt;=0,F43=""),"",F43/G43)</f>
        <v/>
      </c>
    </row>
    <row r="44" ht="22" customHeight="1">
      <c r="A44" s="23" t="n"/>
      <c r="B44" s="25" t="n"/>
      <c r="C44" s="25" t="n"/>
      <c r="D44" s="25" t="n"/>
      <c r="E44" s="25" t="n"/>
      <c r="F44" s="32" t="str">
        <f>IF(OR(A44="",B44="",C44="",E44=""),"",B44+C44+D44-E44)</f>
        <v/>
      </c>
      <c r="G44" s="35" t="str">
        <f>IF(A44="","",SUMIF(VENDAS!$M$8:$M$87,A44,VENDAS!$F$8:$F$87))</f>
        <v/>
      </c>
      <c r="H44" s="37" t="str">
        <f>IF(OR(G44="",G44&lt;=0,F44=""),"",F44/G44)</f>
        <v/>
      </c>
    </row>
    <row r="45" ht="22" customHeight="1">
      <c r="A45" s="27" t="n"/>
      <c r="B45" s="29" t="n"/>
      <c r="C45" s="29" t="n"/>
      <c r="D45" s="29" t="n"/>
      <c r="E45" s="29" t="n"/>
      <c r="F45" s="34" t="str">
        <f>IF(OR(A45="",B45="",C45="",E45=""),"",B45+C45+D45-E45)</f>
        <v/>
      </c>
      <c r="G45" s="38" t="str">
        <f>IF(A45="","",SUMIF(VENDAS!$M$8:$M$87,A45,VENDAS!$F$8:$F$87))</f>
        <v/>
      </c>
      <c r="H45" s="40" t="str">
        <f>IF(OR(G45="",G45&lt;=0,F45=""),"",F45/G45)</f>
        <v/>
      </c>
    </row>
    <row r="46" ht="22" customHeight="1">
      <c r="A46" s="23" t="n"/>
      <c r="B46" s="25" t="n"/>
      <c r="C46" s="25" t="n"/>
      <c r="D46" s="25" t="n"/>
      <c r="E46" s="25" t="n"/>
      <c r="F46" s="32" t="str">
        <f>IF(OR(A46="",B46="",C46="",E46=""),"",B46+C46+D46-E46)</f>
        <v/>
      </c>
      <c r="G46" s="35" t="str">
        <f>IF(A46="","",SUMIF(VENDAS!$M$8:$M$87,A46,VENDAS!$F$8:$F$87))</f>
        <v/>
      </c>
      <c r="H46" s="37" t="str">
        <f>IF(OR(G46="",G46&lt;=0,F46=""),"",F46/G46)</f>
        <v/>
      </c>
    </row>
    <row r="47" ht="22" customHeight="1">
      <c r="A47" s="27" t="n"/>
      <c r="B47" s="29" t="n"/>
      <c r="C47" s="29" t="n"/>
      <c r="D47" s="29" t="n"/>
      <c r="E47" s="29" t="n"/>
      <c r="F47" s="34" t="str">
        <f>IF(OR(A47="",B47="",C47="",E47=""),"",B47+C47+D47-E47)</f>
        <v/>
      </c>
      <c r="G47" s="38" t="str">
        <f>IF(A47="","",SUMIF(VENDAS!$M$8:$M$87,A47,VENDAS!$F$8:$F$87))</f>
        <v/>
      </c>
      <c r="H47" s="40" t="str">
        <f>IF(OR(G47="",G47&lt;=0,F47=""),"",F47/G47)</f>
        <v/>
      </c>
    </row>
    <row r="48" ht="22" customHeight="1">
      <c r="A48" s="23" t="n"/>
      <c r="B48" s="25" t="n"/>
      <c r="C48" s="25" t="n"/>
      <c r="D48" s="25" t="n"/>
      <c r="E48" s="25" t="n"/>
      <c r="F48" s="32" t="str">
        <f>IF(OR(A48="",B48="",C48="",E48=""),"",B48+C48+D48-E48)</f>
        <v/>
      </c>
      <c r="G48" s="35" t="str">
        <f>IF(A48="","",SUMIF(VENDAS!$M$8:$M$87,A48,VENDAS!$F$8:$F$87))</f>
        <v/>
      </c>
      <c r="H48" s="37" t="str">
        <f>IF(OR(G48="",G48&lt;=0,F48=""),"",F48/G48)</f>
        <v/>
      </c>
    </row>
    <row r="49" ht="22" customHeight="1">
      <c r="A49" s="27" t="n"/>
      <c r="B49" s="29" t="n"/>
      <c r="C49" s="29" t="n"/>
      <c r="D49" s="29" t="n"/>
      <c r="E49" s="29" t="n"/>
      <c r="F49" s="34" t="str">
        <f>IF(OR(A49="",B49="",C49="",E49=""),"",B49+C49+D49-E49)</f>
        <v/>
      </c>
      <c r="G49" s="38" t="str">
        <f>IF(A49="","",SUMIF(VENDAS!$M$8:$M$87,A49,VENDAS!$F$8:$F$87))</f>
        <v/>
      </c>
      <c r="H49" s="40" t="str">
        <f>IF(OR(G49="",G49&lt;=0,F49=""),"",F49/G49)</f>
        <v/>
      </c>
    </row>
    <row r="50" ht="22" customHeight="1">
      <c r="A50" s="23" t="n"/>
      <c r="B50" s="25" t="n"/>
      <c r="C50" s="25" t="n"/>
      <c r="D50" s="25" t="n"/>
      <c r="E50" s="25" t="n"/>
      <c r="F50" s="32" t="str">
        <f>IF(OR(A50="",B50="",C50="",E50=""),"",B50+C50+D50-E50)</f>
        <v/>
      </c>
      <c r="G50" s="35" t="str">
        <f>IF(A50="","",SUMIF(VENDAS!$M$8:$M$87,A50,VENDAS!$F$8:$F$87))</f>
        <v/>
      </c>
      <c r="H50" s="37" t="str">
        <f>IF(OR(G50="",G50&lt;=0,F50=""),"",F50/G50)</f>
        <v/>
      </c>
    </row>
    <row r="51" ht="22" customHeight="1">
      <c r="A51" s="27" t="n"/>
      <c r="B51" s="29" t="n"/>
      <c r="C51" s="29" t="n"/>
      <c r="D51" s="29" t="n"/>
      <c r="E51" s="29" t="n"/>
      <c r="F51" s="34" t="str">
        <f>IF(OR(A51="",B51="",C51="",E51=""),"",B51+C51+D51-E51)</f>
        <v/>
      </c>
      <c r="G51" s="38" t="str">
        <f>IF(A51="","",SUMIF(VENDAS!$M$8:$M$87,A51,VENDAS!$F$8:$F$87))</f>
        <v/>
      </c>
      <c r="H51" s="40" t="str">
        <f>IF(OR(G51="",G51&lt;=0,F51=""),"",F51/G51)</f>
        <v/>
      </c>
    </row>
    <row r="52" ht="22" customHeight="1">
      <c r="A52" s="23" t="n"/>
      <c r="B52" s="25" t="n"/>
      <c r="C52" s="25" t="n"/>
      <c r="D52" s="25" t="n"/>
      <c r="E52" s="25" t="n"/>
      <c r="F52" s="32" t="str">
        <f>IF(OR(A52="",B52="",C52="",E52=""),"",B52+C52+D52-E52)</f>
        <v/>
      </c>
      <c r="G52" s="35" t="str">
        <f>IF(A52="","",SUMIF(VENDAS!$M$8:$M$87,A52,VENDAS!$F$8:$F$87))</f>
        <v/>
      </c>
      <c r="H52" s="37" t="str">
        <f>IF(OR(G52="",G52&lt;=0,F52=""),"",F52/G52)</f>
        <v/>
      </c>
    </row>
    <row r="53" ht="22" customHeight="1">
      <c r="A53" s="27" t="n"/>
      <c r="B53" s="29" t="n"/>
      <c r="C53" s="29" t="n"/>
      <c r="D53" s="29" t="n"/>
      <c r="E53" s="29" t="n"/>
      <c r="F53" s="34" t="str">
        <f>IF(OR(A53="",B53="",C53="",E53=""),"",B53+C53+D53-E53)</f>
        <v/>
      </c>
      <c r="G53" s="38" t="str">
        <f>IF(A53="","",SUMIF(VENDAS!$M$8:$M$87,A53,VENDAS!$F$8:$F$87))</f>
        <v/>
      </c>
      <c r="H53" s="40" t="str">
        <f>IF(OR(G53="",G53&lt;=0,F53=""),"",F53/G53)</f>
        <v/>
      </c>
    </row>
    <row r="54" ht="22" customHeight="1">
      <c r="A54" s="23" t="n"/>
      <c r="B54" s="25" t="n"/>
      <c r="C54" s="25" t="n"/>
      <c r="D54" s="25" t="n"/>
      <c r="E54" s="25" t="n"/>
      <c r="F54" s="32" t="str">
        <f>IF(OR(A54="",B54="",C54="",E54=""),"",B54+C54+D54-E54)</f>
        <v/>
      </c>
      <c r="G54" s="35" t="str">
        <f>IF(A54="","",SUMIF(VENDAS!$M$8:$M$87,A54,VENDAS!$F$8:$F$87))</f>
        <v/>
      </c>
      <c r="H54" s="37" t="str">
        <f>IF(OR(G54="",G54&lt;=0,F54=""),"",F54/G54)</f>
        <v/>
      </c>
    </row>
    <row r="55" ht="22" customHeight="1">
      <c r="A55" s="27" t="n"/>
      <c r="B55" s="29" t="n"/>
      <c r="C55" s="29" t="n"/>
      <c r="D55" s="29" t="n"/>
      <c r="E55" s="29" t="n"/>
      <c r="F55" s="34" t="str">
        <f>IF(OR(A55="",B55="",C55="",E55=""),"",B55+C55+D55-E55)</f>
        <v/>
      </c>
      <c r="G55" s="38" t="str">
        <f>IF(A55="","",SUMIF(VENDAS!$M$8:$M$87,A55,VENDAS!$F$8:$F$87))</f>
        <v/>
      </c>
      <c r="H55" s="40" t="str">
        <f>IF(OR(G55="",G55&lt;=0,F55=""),"",F55/G55)</f>
        <v/>
      </c>
    </row>
    <row r="56" ht="22" customHeight="1">
      <c r="A56" s="23" t="n"/>
      <c r="B56" s="25" t="n"/>
      <c r="C56" s="25" t="n"/>
      <c r="D56" s="25" t="n"/>
      <c r="E56" s="25" t="n"/>
      <c r="F56" s="32" t="str">
        <f>IF(OR(A56="",B56="",C56="",E56=""),"",B56+C56+D56-E56)</f>
        <v/>
      </c>
      <c r="G56" s="35" t="str">
        <f>IF(A56="","",SUMIF(VENDAS!$M$8:$M$87,A56,VENDAS!$F$8:$F$87))</f>
        <v/>
      </c>
      <c r="H56" s="37" t="str">
        <f>IF(OR(G56="",G56&lt;=0,F56=""),"",F56/G56)</f>
        <v/>
      </c>
    </row>
    <row r="57" ht="22" customHeight="1">
      <c r="A57" s="27" t="n"/>
      <c r="B57" s="29" t="n"/>
      <c r="C57" s="29" t="n"/>
      <c r="D57" s="29" t="n"/>
      <c r="E57" s="29" t="n"/>
      <c r="F57" s="34" t="str">
        <f>IF(OR(A57="",B57="",C57="",E57=""),"",B57+C57+D57-E57)</f>
        <v/>
      </c>
      <c r="G57" s="38" t="str">
        <f>IF(A57="","",SUMIF(VENDAS!$M$8:$M$87,A57,VENDAS!$F$8:$F$87))</f>
        <v/>
      </c>
      <c r="H57" s="40" t="str">
        <f>IF(OR(G57="",G57&lt;=0,F57=""),"",F57/G57)</f>
        <v/>
      </c>
    </row>
    <row r="58" ht="22" customHeight="1">
      <c r="A58" s="23" t="n"/>
      <c r="B58" s="25" t="n"/>
      <c r="C58" s="25" t="n"/>
      <c r="D58" s="25" t="n"/>
      <c r="E58" s="25" t="n"/>
      <c r="F58" s="32" t="str">
        <f>IF(OR(A58="",B58="",C58="",E58=""),"",B58+C58+D58-E58)</f>
        <v/>
      </c>
      <c r="G58" s="35" t="str">
        <f>IF(A58="","",SUMIF(VENDAS!$M$8:$M$87,A58,VENDAS!$F$8:$F$87))</f>
        <v/>
      </c>
      <c r="H58" s="37" t="str">
        <f>IF(OR(G58="",G58&lt;=0,F58=""),"",F58/G58)</f>
        <v/>
      </c>
    </row>
    <row r="59" ht="22" customHeight="1">
      <c r="A59" s="27" t="n"/>
      <c r="B59" s="29" t="n"/>
      <c r="C59" s="29" t="n"/>
      <c r="D59" s="29" t="n"/>
      <c r="E59" s="29" t="n"/>
      <c r="F59" s="34" t="str">
        <f>IF(OR(A59="",B59="",C59="",E59=""),"",B59+C59+D59-E59)</f>
        <v/>
      </c>
      <c r="G59" s="38" t="str">
        <f>IF(A59="","",SUMIF(VENDAS!$M$8:$M$87,A59,VENDAS!$F$8:$F$87))</f>
        <v/>
      </c>
      <c r="H59" s="40" t="str">
        <f>IF(OR(G59="",G59&lt;=0,F59=""),"",F59/G59)</f>
        <v/>
      </c>
    </row>
    <row r="60" ht="22" customHeight="1">
      <c r="A60" s="23" t="n"/>
      <c r="B60" s="25" t="n"/>
      <c r="C60" s="25" t="n"/>
      <c r="D60" s="25" t="n"/>
      <c r="E60" s="25" t="n"/>
      <c r="F60" s="32" t="str">
        <f>IF(OR(A60="",B60="",C60="",E60=""),"",B60+C60+D60-E60)</f>
        <v/>
      </c>
      <c r="G60" s="35" t="str">
        <f>IF(A60="","",SUMIF(VENDAS!$M$8:$M$87,A60,VENDAS!$F$8:$F$87))</f>
        <v/>
      </c>
      <c r="H60" s="37" t="str">
        <f>IF(OR(G60="",G60&lt;=0,F60=""),"",F60/G60)</f>
        <v/>
      </c>
    </row>
    <row r="61" ht="22" customHeight="1">
      <c r="A61" s="27" t="n"/>
      <c r="B61" s="29" t="n"/>
      <c r="C61" s="29" t="n"/>
      <c r="D61" s="29" t="n"/>
      <c r="E61" s="29" t="n"/>
      <c r="F61" s="34" t="str">
        <f>IF(OR(A61="",B61="",C61="",E61=""),"",B61+C61+D61-E61)</f>
        <v/>
      </c>
      <c r="G61" s="38" t="str">
        <f>IF(A61="","",SUMIF(VENDAS!$M$8:$M$87,A61,VENDAS!$F$8:$F$87))</f>
        <v/>
      </c>
      <c r="H61" s="40" t="str">
        <f>IF(OR(G61="",G61&lt;=0,F61=""),"",F61/G61)</f>
        <v/>
      </c>
    </row>
    <row r="62" ht="22" customHeight="1">
      <c r="A62" s="23" t="n"/>
      <c r="B62" s="25" t="n"/>
      <c r="C62" s="25" t="n"/>
      <c r="D62" s="25" t="n"/>
      <c r="E62" s="25" t="n"/>
      <c r="F62" s="32" t="str">
        <f>IF(OR(A62="",B62="",C62="",E62=""),"",B62+C62+D62-E62)</f>
        <v/>
      </c>
      <c r="G62" s="35" t="str">
        <f>IF(A62="","",SUMIF(VENDAS!$M$8:$M$87,A62,VENDAS!$F$8:$F$87))</f>
        <v/>
      </c>
      <c r="H62" s="37" t="str">
        <f>IF(OR(G62="",G62&lt;=0,F62=""),"",F62/G62)</f>
        <v/>
      </c>
    </row>
    <row r="63" ht="22" customHeight="1">
      <c r="A63" s="27" t="n"/>
      <c r="B63" s="29" t="n"/>
      <c r="C63" s="29" t="n"/>
      <c r="D63" s="29" t="n"/>
      <c r="E63" s="29" t="n"/>
      <c r="F63" s="34" t="str">
        <f>IF(OR(A63="",B63="",C63="",E63=""),"",B63+C63+D63-E63)</f>
        <v/>
      </c>
      <c r="G63" s="38" t="str">
        <f>IF(A63="","",SUMIF(VENDAS!$M$8:$M$87,A63,VENDAS!$F$8:$F$87))</f>
        <v/>
      </c>
      <c r="H63" s="40" t="str">
        <f>IF(OR(G63="",G63&lt;=0,F63=""),"",F63/G63)</f>
        <v/>
      </c>
    </row>
    <row r="64" ht="22" customHeight="1">
      <c r="A64" s="23" t="n"/>
      <c r="B64" s="25" t="n"/>
      <c r="C64" s="25" t="n"/>
      <c r="D64" s="25" t="n"/>
      <c r="E64" s="25" t="n"/>
      <c r="F64" s="32" t="str">
        <f>IF(OR(A64="",B64="",C64="",E64=""),"",B64+C64+D64-E64)</f>
        <v/>
      </c>
      <c r="G64" s="35" t="str">
        <f>IF(A64="","",SUMIF(VENDAS!$M$8:$M$87,A64,VENDAS!$F$8:$F$87))</f>
        <v/>
      </c>
      <c r="H64" s="37" t="str">
        <f>IF(OR(G64="",G64&lt;=0,F64=""),"",F64/G64)</f>
        <v/>
      </c>
    </row>
    <row r="65" ht="22" customHeight="1">
      <c r="A65" s="27" t="n"/>
      <c r="B65" s="29" t="n"/>
      <c r="C65" s="29" t="n"/>
      <c r="D65" s="29" t="n"/>
      <c r="E65" s="29" t="n"/>
      <c r="F65" s="34" t="str">
        <f>IF(OR(A65="",B65="",C65="",E65=""),"",B65+C65+D65-E65)</f>
        <v/>
      </c>
      <c r="G65" s="38" t="str">
        <f>IF(A65="","",SUMIF(VENDAS!$M$8:$M$87,A65,VENDAS!$F$8:$F$87))</f>
        <v/>
      </c>
      <c r="H65" s="40" t="str">
        <f>IF(OR(G65="",G65&lt;=0,F65=""),"",F65/G65)</f>
        <v/>
      </c>
    </row>
    <row r="66" ht="22" customHeight="1">
      <c r="A66" s="23" t="n"/>
      <c r="B66" s="25" t="n"/>
      <c r="C66" s="25" t="n"/>
      <c r="D66" s="25" t="n"/>
      <c r="E66" s="25" t="n"/>
      <c r="F66" s="32" t="str">
        <f>IF(OR(A66="",B66="",C66="",E66=""),"",B66+C66+D66-E66)</f>
        <v/>
      </c>
      <c r="G66" s="35" t="str">
        <f>IF(A66="","",SUMIF(VENDAS!$M$8:$M$87,A66,VENDAS!$F$8:$F$87))</f>
        <v/>
      </c>
      <c r="H66" s="37" t="str">
        <f>IF(OR(G66="",G66&lt;=0,F66=""),"",F66/G66)</f>
        <v/>
      </c>
    </row>
    <row r="67" ht="22" customHeight="1">
      <c r="A67" s="27" t="n"/>
      <c r="B67" s="29" t="n"/>
      <c r="C67" s="29" t="n"/>
      <c r="D67" s="29" t="n"/>
      <c r="E67" s="29" t="n"/>
      <c r="F67" s="34" t="str">
        <f>IF(OR(A67="",B67="",C67="",E67=""),"",B67+C67+D67-E67)</f>
        <v/>
      </c>
      <c r="G67" s="38" t="str">
        <f>IF(A67="","",SUMIF(VENDAS!$M$8:$M$87,A67,VENDAS!$F$8:$F$87))</f>
        <v/>
      </c>
      <c r="H67" s="40" t="str">
        <f>IF(OR(G67="",G67&lt;=0,F67=""),"",F67/G67)</f>
        <v/>
      </c>
    </row>
    <row r="68" ht="22" customHeight="1">
      <c r="A68" s="23" t="n"/>
      <c r="B68" s="25" t="n"/>
      <c r="C68" s="25" t="n"/>
      <c r="D68" s="25" t="n"/>
      <c r="E68" s="25" t="n"/>
      <c r="F68" s="32" t="str">
        <f>IF(OR(A68="",B68="",C68="",E68=""),"",B68+C68+D68-E68)</f>
        <v/>
      </c>
      <c r="G68" s="35" t="str">
        <f>IF(A68="","",SUMIF(VENDAS!$M$8:$M$87,A68,VENDAS!$F$8:$F$87))</f>
        <v/>
      </c>
      <c r="H68" s="37" t="str">
        <f>IF(OR(G68="",G68&lt;=0,F68=""),"",F68/G68)</f>
        <v/>
      </c>
    </row>
    <row r="69" ht="22" customHeight="1">
      <c r="A69" s="27" t="n"/>
      <c r="B69" s="29" t="n"/>
      <c r="C69" s="29" t="n"/>
      <c r="D69" s="29" t="n"/>
      <c r="E69" s="29" t="n"/>
      <c r="F69" s="34" t="str">
        <f>IF(OR(A69="",B69="",C69="",E69=""),"",B69+C69+D69-E69)</f>
        <v/>
      </c>
      <c r="G69" s="38" t="str">
        <f>IF(A69="","",SUMIF(VENDAS!$M$8:$M$87,A69,VENDAS!$F$8:$F$87))</f>
        <v/>
      </c>
      <c r="H69" s="40" t="str">
        <f>IF(OR(G69="",G69&lt;=0,F69=""),"",F69/G69)</f>
        <v/>
      </c>
    </row>
    <row r="70" ht="22" customHeight="1">
      <c r="A70" s="23" t="n"/>
      <c r="B70" s="25" t="n"/>
      <c r="C70" s="25" t="n"/>
      <c r="D70" s="25" t="n"/>
      <c r="E70" s="25" t="n"/>
      <c r="F70" s="32" t="str">
        <f>IF(OR(A70="",B70="",C70="",E70=""),"",B70+C70+D70-E70)</f>
        <v/>
      </c>
      <c r="G70" s="35" t="str">
        <f>IF(A70="","",SUMIF(VENDAS!$M$8:$M$87,A70,VENDAS!$F$8:$F$87))</f>
        <v/>
      </c>
      <c r="H70" s="37" t="str">
        <f>IF(OR(G70="",G70&lt;=0,F70=""),"",F70/G70)</f>
        <v/>
      </c>
    </row>
    <row r="71" ht="22" customHeight="1">
      <c r="A71" s="27" t="n"/>
      <c r="B71" s="29" t="n"/>
      <c r="C71" s="29" t="n"/>
      <c r="D71" s="29" t="n"/>
      <c r="E71" s="29" t="n"/>
      <c r="F71" s="34" t="str">
        <f>IF(OR(A71="",B71="",C71="",E71=""),"",B71+C71+D71-E71)</f>
        <v/>
      </c>
      <c r="G71" s="38" t="str">
        <f>IF(A71="","",SUMIF(VENDAS!$M$8:$M$87,A71,VENDAS!$F$8:$F$87))</f>
        <v/>
      </c>
      <c r="H71" s="40" t="str">
        <f>IF(OR(G71="",G71&lt;=0,F71=""),"",F71/G71)</f>
        <v/>
      </c>
    </row>
    <row r="72" ht="22" customHeight="1">
      <c r="A72" s="23" t="n"/>
      <c r="B72" s="25" t="n"/>
      <c r="C72" s="25" t="n"/>
      <c r="D72" s="25" t="n"/>
      <c r="E72" s="25" t="n"/>
      <c r="F72" s="32" t="str">
        <f>IF(OR(A72="",B72="",C72="",E72=""),"",B72+C72+D72-E72)</f>
        <v/>
      </c>
      <c r="G72" s="35" t="str">
        <f>IF(A72="","",SUMIF(VENDAS!$M$8:$M$87,A72,VENDAS!$F$8:$F$87))</f>
        <v/>
      </c>
      <c r="H72" s="37" t="str">
        <f>IF(OR(G72="",G72&lt;=0,F72=""),"",F72/G72)</f>
        <v/>
      </c>
    </row>
    <row r="73" ht="22" customHeight="1">
      <c r="A73" s="27" t="n"/>
      <c r="B73" s="29" t="n"/>
      <c r="C73" s="29" t="n"/>
      <c r="D73" s="29" t="n"/>
      <c r="E73" s="29" t="n"/>
      <c r="F73" s="34" t="str">
        <f>IF(OR(A73="",B73="",C73="",E73=""),"",B73+C73+D73-E73)</f>
        <v/>
      </c>
      <c r="G73" s="38" t="str">
        <f>IF(A73="","",SUMIF(VENDAS!$M$8:$M$87,A73,VENDAS!$F$8:$F$87))</f>
        <v/>
      </c>
      <c r="H73" s="40" t="str">
        <f>IF(OR(G73="",G73&lt;=0,F73=""),"",F73/G73)</f>
        <v/>
      </c>
    </row>
    <row r="74" ht="22" customHeight="1">
      <c r="A74" s="23" t="n"/>
      <c r="B74" s="25" t="n"/>
      <c r="C74" s="25" t="n"/>
      <c r="D74" s="25" t="n"/>
      <c r="E74" s="25" t="n"/>
      <c r="F74" s="32" t="str">
        <f>IF(OR(A74="",B74="",C74="",E74=""),"",B74+C74+D74-E74)</f>
        <v/>
      </c>
      <c r="G74" s="35" t="str">
        <f>IF(A74="","",SUMIF(VENDAS!$M$8:$M$87,A74,VENDAS!$F$8:$F$87))</f>
        <v/>
      </c>
      <c r="H74" s="37" t="str">
        <f>IF(OR(G74="",G74&lt;=0,F74=""),"",F74/G74)</f>
        <v/>
      </c>
    </row>
    <row r="75" ht="22" customHeight="1">
      <c r="A75" s="27" t="n"/>
      <c r="B75" s="29" t="n"/>
      <c r="C75" s="29" t="n"/>
      <c r="D75" s="29" t="n"/>
      <c r="E75" s="29" t="n"/>
      <c r="F75" s="34" t="str">
        <f>IF(OR(A75="",B75="",C75="",E75=""),"",B75+C75+D75-E75)</f>
        <v/>
      </c>
      <c r="G75" s="38" t="str">
        <f>IF(A75="","",SUMIF(VENDAS!$M$8:$M$87,A75,VENDAS!$F$8:$F$87))</f>
        <v/>
      </c>
      <c r="H75" s="40" t="str">
        <f>IF(OR(G75="",G75&lt;=0,F75=""),"",F75/G75)</f>
        <v/>
      </c>
    </row>
    <row r="76" ht="22" customHeight="1">
      <c r="A76" s="23" t="n"/>
      <c r="B76" s="25" t="n"/>
      <c r="C76" s="25" t="n"/>
      <c r="D76" s="25" t="n"/>
      <c r="E76" s="25" t="n"/>
      <c r="F76" s="32" t="str">
        <f>IF(OR(A76="",B76="",C76="",E76=""),"",B76+C76+D76-E76)</f>
        <v/>
      </c>
      <c r="G76" s="35" t="str">
        <f>IF(A76="","",SUMIF(VENDAS!$M$8:$M$87,A76,VENDAS!$F$8:$F$87))</f>
        <v/>
      </c>
      <c r="H76" s="37" t="str">
        <f>IF(OR(G76="",G76&lt;=0,F76=""),"",F76/G76)</f>
        <v/>
      </c>
    </row>
    <row r="77" ht="22" customHeight="1">
      <c r="A77" s="27" t="n"/>
      <c r="B77" s="29" t="n"/>
      <c r="C77" s="29" t="n"/>
      <c r="D77" s="29" t="n"/>
      <c r="E77" s="29" t="n"/>
      <c r="F77" s="34" t="str">
        <f>IF(OR(A77="",B77="",C77="",E77=""),"",B77+C77+D77-E77)</f>
        <v/>
      </c>
      <c r="G77" s="38" t="str">
        <f>IF(A77="","",SUMIF(VENDAS!$M$8:$M$87,A77,VENDAS!$F$8:$F$87))</f>
        <v/>
      </c>
      <c r="H77" s="40" t="str">
        <f>IF(OR(G77="",G77&lt;=0,F77=""),"",F77/G77)</f>
        <v/>
      </c>
    </row>
    <row r="78" ht="22" customHeight="1">
      <c r="A78" s="23" t="n"/>
      <c r="B78" s="25" t="n"/>
      <c r="C78" s="25" t="n"/>
      <c r="D78" s="25" t="n"/>
      <c r="E78" s="25" t="n"/>
      <c r="F78" s="32" t="str">
        <f>IF(OR(A78="",B78="",C78="",E78=""),"",B78+C78+D78-E78)</f>
        <v/>
      </c>
      <c r="G78" s="35" t="str">
        <f>IF(A78="","",SUMIF(VENDAS!$M$8:$M$87,A78,VENDAS!$F$8:$F$87))</f>
        <v/>
      </c>
      <c r="H78" s="37" t="str">
        <f>IF(OR(G78="",G78&lt;=0,F78=""),"",F78/G78)</f>
        <v/>
      </c>
    </row>
    <row r="79" ht="22" customHeight="1">
      <c r="A79" s="27" t="n"/>
      <c r="B79" s="29" t="n"/>
      <c r="C79" s="29" t="n"/>
      <c r="D79" s="29" t="n"/>
      <c r="E79" s="29" t="n"/>
      <c r="F79" s="34" t="str">
        <f>IF(OR(A79="",B79="",C79="",E79=""),"",B79+C79+D79-E79)</f>
        <v/>
      </c>
      <c r="G79" s="38" t="str">
        <f>IF(A79="","",SUMIF(VENDAS!$M$8:$M$87,A79,VENDAS!$F$8:$F$87))</f>
        <v/>
      </c>
      <c r="H79" s="40" t="str">
        <f>IF(OR(G79="",G79&lt;=0,F79=""),"",F79/G79)</f>
        <v/>
      </c>
    </row>
    <row r="80" ht="22" customHeight="1">
      <c r="A80" s="23" t="n"/>
      <c r="B80" s="25" t="n"/>
      <c r="C80" s="25" t="n"/>
      <c r="D80" s="25" t="n"/>
      <c r="E80" s="25" t="n"/>
      <c r="F80" s="32" t="str">
        <f>IF(OR(A80="",B80="",C80="",E80=""),"",B80+C80+D80-E80)</f>
        <v/>
      </c>
      <c r="G80" s="35" t="str">
        <f>IF(A80="","",SUMIF(VENDAS!$M$8:$M$87,A80,VENDAS!$F$8:$F$87))</f>
        <v/>
      </c>
      <c r="H80" s="37" t="str">
        <f>IF(OR(G80="",G80&lt;=0,F80=""),"",F80/G80)</f>
        <v/>
      </c>
    </row>
    <row r="81" ht="22" customHeight="1">
      <c r="A81" s="27" t="n"/>
      <c r="B81" s="29" t="n"/>
      <c r="C81" s="29" t="n"/>
      <c r="D81" s="29" t="n"/>
      <c r="E81" s="29" t="n"/>
      <c r="F81" s="34" t="str">
        <f>IF(OR(A81="",B81="",C81="",E81=""),"",B81+C81+D81-E81)</f>
        <v/>
      </c>
      <c r="G81" s="38" t="str">
        <f>IF(A81="","",SUMIF(VENDAS!$M$8:$M$87,A81,VENDAS!$F$8:$F$87))</f>
        <v/>
      </c>
      <c r="H81" s="40" t="str">
        <f>IF(OR(G81="",G81&lt;=0,F81=""),"",F81/G81)</f>
        <v/>
      </c>
    </row>
    <row r="82" ht="22" customHeight="1">
      <c r="A82" s="23" t="n"/>
      <c r="B82" s="25" t="n"/>
      <c r="C82" s="25" t="n"/>
      <c r="D82" s="25" t="n"/>
      <c r="E82" s="25" t="n"/>
      <c r="F82" s="32" t="str">
        <f>IF(OR(A82="",B82="",C82="",E82=""),"",B82+C82+D82-E82)</f>
        <v/>
      </c>
      <c r="G82" s="35" t="str">
        <f>IF(A82="","",SUMIF(VENDAS!$M$8:$M$87,A82,VENDAS!$F$8:$F$87))</f>
        <v/>
      </c>
      <c r="H82" s="37" t="str">
        <f>IF(OR(G82="",G82&lt;=0,F82=""),"",F82/G82)</f>
        <v/>
      </c>
    </row>
    <row r="83" ht="22" customHeight="1">
      <c r="A83" s="27" t="n"/>
      <c r="B83" s="29" t="n"/>
      <c r="C83" s="29" t="n"/>
      <c r="D83" s="29" t="n"/>
      <c r="E83" s="29" t="n"/>
      <c r="F83" s="34" t="str">
        <f>IF(OR(A83="",B83="",C83="",E83=""),"",B83+C83+D83-E83)</f>
        <v/>
      </c>
      <c r="G83" s="38" t="str">
        <f>IF(A83="","",SUMIF(VENDAS!$M$8:$M$87,A83,VENDAS!$F$8:$F$87))</f>
        <v/>
      </c>
      <c r="H83" s="40" t="str">
        <f>IF(OR(G83="",G83&lt;=0,F83=""),"",F83/G83)</f>
        <v/>
      </c>
    </row>
    <row r="84" ht="22" customHeight="1">
      <c r="A84" s="23" t="n"/>
      <c r="B84" s="25" t="n"/>
      <c r="C84" s="25" t="n"/>
      <c r="D84" s="25" t="n"/>
      <c r="E84" s="25" t="n"/>
      <c r="F84" s="32" t="str">
        <f>IF(OR(A84="",B84="",C84="",E84=""),"",B84+C84+D84-E84)</f>
        <v/>
      </c>
      <c r="G84" s="35" t="str">
        <f>IF(A84="","",SUMIF(VENDAS!$M$8:$M$87,A84,VENDAS!$F$8:$F$87))</f>
        <v/>
      </c>
      <c r="H84" s="37" t="str">
        <f>IF(OR(G84="",G84&lt;=0,F84=""),"",F84/G84)</f>
        <v/>
      </c>
    </row>
    <row r="85" ht="22" customHeight="1">
      <c r="A85" s="27" t="n"/>
      <c r="B85" s="29" t="n"/>
      <c r="C85" s="29" t="n"/>
      <c r="D85" s="29" t="n"/>
      <c r="E85" s="29" t="n"/>
      <c r="F85" s="34" t="str">
        <f>IF(OR(A85="",B85="",C85="",E85=""),"",B85+C85+D85-E85)</f>
        <v/>
      </c>
      <c r="G85" s="38" t="str">
        <f>IF(A85="","",SUMIF(VENDAS!$M$8:$M$87,A85,VENDAS!$F$8:$F$87))</f>
        <v/>
      </c>
      <c r="H85" s="40" t="str">
        <f>IF(OR(G85="",G85&lt;=0,F85=""),"",F85/G85)</f>
        <v/>
      </c>
    </row>
    <row r="86" ht="22" customHeight="1">
      <c r="A86" s="23" t="n"/>
      <c r="B86" s="25" t="n"/>
      <c r="C86" s="25" t="n"/>
      <c r="D86" s="25" t="n"/>
      <c r="E86" s="25" t="n"/>
      <c r="F86" s="32" t="str">
        <f>IF(OR(A86="",B86="",C86="",E86=""),"",B86+C86+D86-E86)</f>
        <v/>
      </c>
      <c r="G86" s="35" t="str">
        <f>IF(A86="","",SUMIF(VENDAS!$M$8:$M$87,A86,VENDAS!$F$8:$F$87))</f>
        <v/>
      </c>
      <c r="H86" s="37" t="str">
        <f>IF(OR(G86="",G86&lt;=0,F86=""),"",F86/G86)</f>
        <v/>
      </c>
    </row>
    <row r="87" ht="22" customHeight="1">
      <c r="A87" s="27" t="n"/>
      <c r="B87" s="29" t="n"/>
      <c r="C87" s="29" t="n"/>
      <c r="D87" s="29" t="n"/>
      <c r="E87" s="29" t="n"/>
      <c r="F87" s="34" t="str">
        <f>IF(OR(A87="",B87="",C87="",E87=""),"",B87+C87+D87-E87)</f>
        <v/>
      </c>
      <c r="G87" s="38" t="str">
        <f>IF(A87="","",SUMIF(VENDAS!$M$8:$M$87,A87,VENDAS!$F$8:$F$87))</f>
        <v/>
      </c>
      <c r="H87" s="40" t="str">
        <f>IF(OR(G87="",G87&lt;=0,F87=""),"",F87/G87)</f>
        <v/>
      </c>
    </row>
  </sheetData>
  <autoFilter ref="A7:H87"/>
  <mergeCells count="4">
    <mergeCell ref="A1:H2"/>
    <mergeCell ref="A3:H3"/>
    <mergeCell ref="A6:H6"/>
    <mergeCell ref="A5:H5"/>
  </mergeCell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E11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52" customWidth="1" min="2" max="2"/>
    <col width="84" customWidth="1" min="3" max="3"/>
    <col width="25" customWidth="1" min="4" max="4"/>
    <col width="20" customWidth="1" min="5" max="5"/>
  </cols>
  <sheetData>
    <row r="1" ht="28" customHeight="1">
      <c r="A1" s="1" t="inlineStr">
        <is>
          <t>Fontes e critérios</t>
        </is>
      </c>
      <c r="B1" s="2" t="n"/>
      <c r="C1" s="2" t="n"/>
      <c r="D1" s="2" t="n"/>
      <c r="E1" s="2" t="n"/>
    </row>
    <row r="2" ht="16" customHeight="1">
      <c r="A2" s="2" t="n"/>
      <c r="B2" s="2" t="n"/>
      <c r="C2" s="2" t="n"/>
      <c r="D2" s="2" t="n"/>
      <c r="E2" s="2" t="n"/>
    </row>
    <row r="3" ht="31" customHeight="1">
      <c r="A3" s="3" t="inlineStr">
        <is>
          <t>As referências servem para explicar os conceitos; taxas e valores de exemplo são fictícios.</t>
        </is>
      </c>
      <c r="B3" s="4" t="n"/>
      <c r="C3" s="4" t="n"/>
      <c r="D3" s="4" t="n"/>
      <c r="E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49" t="inlineStr">
        <is>
          <t>Origem</t>
        </is>
      </c>
      <c r="B7" s="49" t="inlineStr">
        <is>
          <t>Por que consultei</t>
        </is>
      </c>
      <c r="C7" s="49" t="inlineStr">
        <is>
          <t>Link direto</t>
        </is>
      </c>
      <c r="D7" s="49" t="inlineStr">
        <is>
          <t>Como usei</t>
        </is>
      </c>
      <c r="E7" s="49" t="inlineStr">
        <is>
          <t>Conferido em</t>
        </is>
      </c>
    </row>
    <row r="8" ht="51" customHeight="1">
      <c r="A8" s="50" t="inlineStr">
        <is>
          <t>Sebrae – Preço de venda</t>
        </is>
      </c>
      <c r="B8" s="50" t="inlineStr">
        <is>
          <t>Precificação, custos, taxas e margem</t>
        </is>
      </c>
      <c r="C8" s="51" t="inlineStr">
        <is>
          <t>https://sebrae.com.br/Sebrae/Portal%20Sebrae/UFs/MS/Anexos/Cartilhas%20Agora%20Sou%20MEI/Como%20elaborar%20-%20Pre%C3%A7o%20de%20vendas.pdf</t>
        </is>
      </c>
      <c r="D8" s="50" t="inlineStr">
        <is>
          <t>Definições / cuidados</t>
        </is>
      </c>
      <c r="E8" s="52" t="n">
        <v>46308</v>
      </c>
    </row>
    <row r="9" ht="51" customHeight="1">
      <c r="A9" s="53" t="inlineStr">
        <is>
          <t>Sebrae – Ponto de equilíbrio</t>
        </is>
      </c>
      <c r="B9" s="53" t="inlineStr">
        <is>
          <t>Receita necessária para cobrir custos fixos</t>
        </is>
      </c>
      <c r="C9" s="54" t="inlineStr">
        <is>
          <t>https://sebrae.com.br/Sebrae/Portal%20Sebrae/UFs/PE/Anexos/Ponto%20de%20equil%C3%ADbrio%20como%20calcular%20o%20faturamento%20necess%C3%A1rio%20para%20voc%C3%AA%20obter%20lucro.pdf</t>
        </is>
      </c>
      <c r="D9" s="53" t="inlineStr">
        <is>
          <t>Definições / cuidados</t>
        </is>
      </c>
      <c r="E9" s="55" t="n">
        <v>46308</v>
      </c>
    </row>
    <row r="10" ht="51" customHeight="1">
      <c r="A10" s="50" t="inlineStr">
        <is>
          <t>Sebrae – Formação de preços 2026</t>
        </is>
      </c>
      <c r="B10" s="50" t="inlineStr">
        <is>
          <t>Conceitos de custo, markup e precificação</t>
        </is>
      </c>
      <c r="C10" s="51" t="inlineStr">
        <is>
          <t>https://blog.rn.sebrae.com.br/precificar-produto-2026/</t>
        </is>
      </c>
      <c r="D10" s="50" t="inlineStr">
        <is>
          <t>Definições / cuidados</t>
        </is>
      </c>
      <c r="E10" s="52" t="n">
        <v>46308</v>
      </c>
    </row>
    <row r="11" ht="51" customHeight="1">
      <c r="A11" s="53" t="inlineStr">
        <is>
          <t>Sebrae – Controle de estoque e CMV</t>
        </is>
      </c>
      <c r="B11" s="53" t="inlineStr">
        <is>
          <t>CMV = estoque inicial + compras – estoque final</t>
        </is>
      </c>
      <c r="C11" s="54" t="inlineStr">
        <is>
          <t>https://bibliotecas.sebrae.com.br/chronus/ARQUIVOS_CHRONUS/IDEIAS_DE_NEGOCIO/PDFS/ideia-de-negocio_loja-de-material-para-artesanato.pdf</t>
        </is>
      </c>
      <c r="D11" s="53" t="inlineStr">
        <is>
          <t>Definições / cuidados</t>
        </is>
      </c>
      <c r="E11" s="55" t="n">
        <v>46308</v>
      </c>
    </row>
  </sheetData>
  <autoFilter ref="A7:E11"/>
  <mergeCells count="3">
    <mergeCell ref="A5:E5"/>
    <mergeCell ref="A1:E2"/>
    <mergeCell ref="A3:E3"/>
  </mergeCells>
  <hyperlinks>
    <hyperlink xmlns:r="http://schemas.openxmlformats.org/officeDocument/2006/relationships" ref="C8" r:id="rId1"/>
    <hyperlink xmlns:r="http://schemas.openxmlformats.org/officeDocument/2006/relationships" ref="C9" r:id="rId2"/>
    <hyperlink xmlns:r="http://schemas.openxmlformats.org/officeDocument/2006/relationships" ref="C10" r:id="rId3"/>
    <hyperlink xmlns:r="http://schemas.openxmlformats.org/officeDocument/2006/relationships" ref="C11" r:id="rId4"/>
  </hyperlink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Pedro Merli — Assessoria Digital de Negócios</dc:creator>
  <dc:title xmlns:dc="http://purl.org/dc/elements/1.1/">Kit delivery: ficha técnica, CMV e margem</dc:title>
  <dcterms:created xmlns:dcterms="http://purl.org/dc/terms/" xmlns:xsi="http://www.w3.org/2001/XMLSchema-instance" xsi:type="dcterms:W3CDTF">2026-10-13T04:20:57Z</dcterms:created>
  <dcterms:modified xmlns:dcterms="http://purl.org/dc/terms/" xmlns:xsi="http://www.w3.org/2001/XMLSchema-instance" xsi:type="dcterms:W3CDTF">2026-10-13T04:20:57Z</dcterms:modified>
</cp:coreProperties>
</file>