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TENS" sheetId="4" state="visible" r:id="rId4"/>
    <sheet xmlns:r="http://schemas.openxmlformats.org/officeDocument/2006/relationships" name="ORÇAMENTOS" sheetId="5" state="visible" r:id="rId5"/>
    <sheet xmlns:r="http://schemas.openxmlformats.org/officeDocument/2006/relationships" name="ORDENS DE SERVIÇO" sheetId="6" state="visible" r:id="rId6"/>
    <sheet xmlns:r="http://schemas.openxmlformats.org/officeDocument/2006/relationships" name="CAIXA" sheetId="7" state="visible" r:id="rId7"/>
    <sheet xmlns:r="http://schemas.openxmlformats.org/officeDocument/2006/relationships" name="FONTES" sheetId="8" state="visible" r:id="rId8"/>
  </sheets>
  <definedNames>
    <definedName name="_xlnm._FilterDatabase" localSheetId="3" hidden="1">'ITENS'!$A$7:$I$87</definedName>
    <definedName name="_xlnm.Print_Titles" localSheetId="3">'ITENS'!$1:$7</definedName>
    <definedName name="_xlnm._FilterDatabase" localSheetId="4" hidden="1">'ORÇAMENTOS'!$A$7:$J$87</definedName>
    <definedName name="_xlnm.Print_Titles" localSheetId="4">'ORÇAMENTOS'!$1:$7</definedName>
    <definedName name="_xlnm._FilterDatabase" localSheetId="5" hidden="1">'ORDENS DE SERVIÇO'!$A$7:$J$87</definedName>
    <definedName name="_xlnm.Print_Titles" localSheetId="5">'ORDENS DE SERVIÇO'!$1:$7</definedName>
    <definedName name="_xlnm._FilterDatabase" localSheetId="6" hidden="1">'CAIXA'!$A$7:$F$87</definedName>
    <definedName name="_xlnm.Print_Titles" localSheetId="6">'CAIXA'!$1:$7</definedName>
    <definedName name="_xlnm._FilterDatabase" localSheetId="7" hidden="1">'FONTES'!$A$7:$E$12</definedName>
  </definedNames>
  <calcPr calcId="124519" calcMode="auto" fullCalcOnLoad="1"/>
</workbook>
</file>

<file path=xl/styles.xml><?xml version="1.0" encoding="utf-8"?>
<styleSheet xmlns="http://schemas.openxmlformats.org/spreadsheetml/2006/main">
  <numFmts count="6">
    <numFmt numFmtId="164" formatCode="&quot;R$&quot; #,##0.00;[Red](&quot;R$&quot; #,##0.00);&quot;–&quot;"/>
    <numFmt numFmtId="165" formatCode="#,##0.00;[Red](#,##0.00);&quot;–&quot;"/>
    <numFmt numFmtId="166" formatCode="0.0%;[Red](0.0%);&quot;–&quot;"/>
    <numFmt numFmtId="167" formatCode="yyyy-mm-dd"/>
    <numFmt numFmtId="168" formatCode="dd/mm/yyyy"/>
    <numFmt numFmtId="169" formatCode="#,##0;[Red](#,##0);&quot;–&quot;"/>
  </numFmts>
  <fonts count="24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b val="1"/>
      <color rgb="00FFFFFF"/>
    </font>
    <font>
      <name val="Aptos"/>
      <b val="1"/>
      <color rgb="00154DAB"/>
      <sz val="12"/>
    </font>
    <font>
      <name val="Aptos"/>
      <b val="1"/>
      <color rgb="00243447"/>
      <sz val="12"/>
    </font>
    <font>
      <name val="Aptos"/>
      <color rgb="0066788A"/>
      <sz val="10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07834D"/>
      <sz val="10"/>
    </font>
    <font>
      <name val="Aptos"/>
      <color rgb="00243447"/>
      <sz val="10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DCF5E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19" fillId="0" borderId="0" pivotButton="0" quotePrefix="0" xfId="0"/>
    <xf numFmtId="164" fontId="20" fillId="8" borderId="0" pivotButton="0" quotePrefix="0" xfId="0"/>
    <xf numFmtId="0" fontId="13" fillId="0" borderId="0" pivotButton="0" quotePrefix="0" xfId="0"/>
    <xf numFmtId="164" fontId="21" fillId="8" borderId="0" pivotButton="0" quotePrefix="0" xfId="0"/>
    <xf numFmtId="169" fontId="20" fillId="8" borderId="0" pivotButton="0" quotePrefix="0" xfId="0"/>
    <xf numFmtId="0" fontId="18" fillId="0" borderId="0" applyAlignment="1" pivotButton="0" quotePrefix="0" xfId="0">
      <alignment vertical="center" wrapText="1"/>
    </xf>
    <xf numFmtId="164" fontId="11" fillId="7" borderId="0" pivotButton="0" quotePrefix="0" xfId="0"/>
    <xf numFmtId="165" fontId="11" fillId="7" borderId="0" pivotButton="0" quotePrefix="0" xfId="0"/>
    <xf numFmtId="166" fontId="11" fillId="7" borderId="0" pivotButton="0" quotePrefix="0" xfId="0"/>
    <xf numFmtId="165" fontId="12" fillId="8" borderId="0" pivotButton="0" quotePrefix="0" xfId="0"/>
    <xf numFmtId="164" fontId="12" fillId="8" borderId="0" pivotButton="0" quotePrefix="0" xfId="0"/>
    <xf numFmtId="0" fontId="14" fillId="0" borderId="0" pivotButton="0" quotePrefix="0" xfId="0"/>
    <xf numFmtId="0" fontId="15" fillId="4" borderId="0" applyAlignment="1" pivotButton="0" quotePrefix="0" xfId="0">
      <alignment vertical="center" wrapText="1"/>
    </xf>
    <xf numFmtId="0" fontId="16" fillId="7" borderId="0" applyAlignment="1" pivotButton="0" quotePrefix="0" xfId="0">
      <alignment vertical="center"/>
    </xf>
    <xf numFmtId="164" fontId="16" fillId="7" borderId="0" applyAlignment="1" pivotButton="0" quotePrefix="0" xfId="0">
      <alignment vertical="center"/>
    </xf>
    <xf numFmtId="165" fontId="16" fillId="7" borderId="0" applyAlignment="1" pivotButton="0" quotePrefix="0" xfId="0">
      <alignment vertical="center"/>
    </xf>
    <xf numFmtId="164" fontId="17" fillId="9" borderId="0" applyAlignment="1" pivotButton="0" quotePrefix="0" xfId="0">
      <alignment vertical="center"/>
    </xf>
    <xf numFmtId="164" fontId="18" fillId="9" borderId="0" applyAlignment="1" pivotButton="0" quotePrefix="0" xfId="0">
      <alignment vertical="center"/>
    </xf>
    <xf numFmtId="166" fontId="18" fillId="9" borderId="0" applyAlignment="1" pivotButton="0" quotePrefix="0" xfId="0">
      <alignment vertical="center"/>
    </xf>
    <xf numFmtId="0" fontId="16" fillId="10" borderId="0" applyAlignment="1" pivotButton="0" quotePrefix="0" xfId="0">
      <alignment vertical="center"/>
    </xf>
    <xf numFmtId="164" fontId="16" fillId="10" borderId="0" applyAlignment="1" pivotButton="0" quotePrefix="0" xfId="0">
      <alignment vertical="center"/>
    </xf>
    <xf numFmtId="165" fontId="16" fillId="10" borderId="0" applyAlignment="1" pivotButton="0" quotePrefix="0" xfId="0">
      <alignment vertical="center"/>
    </xf>
    <xf numFmtId="164" fontId="17" fillId="11" borderId="0" applyAlignment="1" pivotButton="0" quotePrefix="0" xfId="0">
      <alignment vertical="center"/>
    </xf>
    <xf numFmtId="164" fontId="18" fillId="11" borderId="0" applyAlignment="1" pivotButton="0" quotePrefix="0" xfId="0">
      <alignment vertical="center"/>
    </xf>
    <xf numFmtId="166" fontId="18" fillId="11" borderId="0" applyAlignment="1" pivotButton="0" quotePrefix="0" xfId="0">
      <alignment vertical="center"/>
    </xf>
    <xf numFmtId="168" fontId="16" fillId="7" borderId="0" applyAlignment="1" pivotButton="0" quotePrefix="0" xfId="0">
      <alignment vertical="center"/>
    </xf>
    <xf numFmtId="168" fontId="16" fillId="10" borderId="0" applyAlignment="1" pivotButton="0" quotePrefix="0" xfId="0">
      <alignment vertical="center"/>
    </xf>
    <xf numFmtId="0" fontId="18" fillId="9" borderId="0" applyAlignment="1" pivotButton="0" quotePrefix="0" xfId="0">
      <alignment vertical="center"/>
    </xf>
    <xf numFmtId="0" fontId="18" fillId="11" borderId="0" applyAlignment="1" pivotButton="0" quotePrefix="0" xfId="0">
      <alignment vertical="center"/>
    </xf>
    <xf numFmtId="0" fontId="22" fillId="4" borderId="0" pivotButton="0" quotePrefix="0" xfId="0"/>
    <xf numFmtId="0" fontId="0" fillId="5" borderId="0" applyAlignment="1" pivotButton="0" quotePrefix="0" xfId="0">
      <alignment vertical="center" wrapText="1"/>
    </xf>
    <xf numFmtId="0" fontId="23" fillId="5" borderId="0" applyAlignment="1" pivotButton="0" quotePrefix="0" xfId="1">
      <alignment vertical="center" wrapText="1"/>
    </xf>
    <xf numFmtId="168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3" fillId="0" borderId="0" applyAlignment="1" pivotButton="0" quotePrefix="0" xfId="1">
      <alignment vertical="center" wrapText="1"/>
    </xf>
    <xf numFmtId="168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2">
    <dxf>
      <font>
        <b val="1"/>
        <color rgb="00C22E39"/>
      </font>
      <fill>
        <patternFill patternType="solid">
          <fgColor rgb="00FCECEE"/>
        </patternFill>
      </fill>
    </dxf>
    <dxf>
      <fill>
        <patternFill patternType="solid">
          <fgColor rgb="00FFF2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R&#194;METROS'!A1" TargetMode="External" Id="rId1"/><Relationship Type="http://schemas.openxmlformats.org/officeDocument/2006/relationships/hyperlink" Target="#'ITENS'!A1" TargetMode="External" Id="rId2"/><Relationship Type="http://schemas.openxmlformats.org/officeDocument/2006/relationships/hyperlink" Target="#'OR&#199;AMENTOS'!A1" TargetMode="External" Id="rId3"/><Relationship Type="http://schemas.openxmlformats.org/officeDocument/2006/relationships/hyperlink" Target="#'ORDENS DE SERVI&#199;O'!A1" TargetMode="External" Id="rId4"/><Relationship Type="http://schemas.openxmlformats.org/officeDocument/2006/relationships/hyperlink" Target="#'CAIXA'!A1" TargetMode="External" Id="rId5"/><Relationship Type="http://schemas.openxmlformats.org/officeDocument/2006/relationships/hyperlink" Target="#'PAINEL'!A1" TargetMode="External" Id="rId6"/><Relationship Type="http://schemas.openxmlformats.org/officeDocument/2006/relationships/hyperlink" Target="#'FONTES'!A1" TargetMode="External" Id="rId7"/></Relationships>
</file>

<file path=xl/worksheets/_rels/sheet8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www.planalto.gov.br/ccivil_03/leis/l8078compilado.htm" TargetMode="External" Id="rId4"/><Relationship Type="http://schemas.openxmlformats.org/officeDocument/2006/relationships/hyperlink" Target="https://www.gov.br/anpd/pt-br/acesso-a-informacao/perguntas-frequentes" TargetMode="External" Id="rId5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29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Oficina organizada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Orçamento, ordem de serviço, preço da hora e caixa. Sem ficar caçando informação.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Informe seus custos e capacidade em PARÂMETROS para estimar o custo da hora produtiva.</t>
        </is>
      </c>
    </row>
    <row r="10" ht="44" customHeight="1">
      <c r="A10" s="7" t="inlineStr">
        <is>
          <t>02</t>
        </is>
      </c>
      <c r="B10" s="8" t="inlineStr">
        <is>
          <t>Cadastre serviços e peças em ITENS. Serviços usam tempo estimado; peças usam custo de compra.</t>
        </is>
      </c>
    </row>
    <row r="11" ht="44" customHeight="1">
      <c r="A11" s="7" t="inlineStr">
        <is>
          <t>03</t>
        </is>
      </c>
      <c r="B11" s="8" t="inlineStr">
        <is>
          <t>Registre cada item do orçamento; marque Aprovado apenas após confirmação do cliente.</t>
        </is>
      </c>
    </row>
    <row r="12" ht="44" customHeight="1">
      <c r="A12" s="7" t="inlineStr">
        <is>
          <t>04</t>
        </is>
      </c>
      <c r="B12" s="8" t="inlineStr">
        <is>
          <t>Acompanhe a OS e o caixa. Lançar um orçamento não significa que houve recebimento.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Exemplos fictícios. Não use como preço de referência no seu mercado.</t>
        </is>
      </c>
    </row>
    <row r="18" ht="39" customHeight="1">
      <c r="A18" s="8" t="inlineStr">
        <is>
          <t>• O orçamento deve seguir as regras do art. 40 do CDC, inclusive a aprovação do consumidor.</t>
        </is>
      </c>
    </row>
    <row r="19" ht="39" customHeight="1">
      <c r="A19" s="8" t="inlineStr">
        <is>
          <t>• Não substitui ERP/faturamento fiscal. Valores de custos, taxas e produtividades devem ser conferidos.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PARÂMETROS</t>
        </is>
      </c>
    </row>
    <row r="24" ht="24" customHeight="1">
      <c r="A24" s="12" t="inlineStr">
        <is>
          <t>↗  ITENS</t>
        </is>
      </c>
    </row>
    <row r="25" ht="24" customHeight="1">
      <c r="A25" s="12" t="inlineStr">
        <is>
          <t>↗  ORÇAMENTOS</t>
        </is>
      </c>
    </row>
    <row r="26" ht="24" customHeight="1">
      <c r="A26" s="12" t="inlineStr">
        <is>
          <t>↗  ORDENS DE SERVIÇO</t>
        </is>
      </c>
    </row>
    <row r="27" ht="24" customHeight="1">
      <c r="A27" s="12" t="inlineStr">
        <is>
          <t>↗  CAIXA</t>
        </is>
      </c>
    </row>
    <row r="28" ht="24" customHeight="1">
      <c r="A28" s="12" t="inlineStr">
        <is>
          <t>↗  PAINEL</t>
        </is>
      </c>
    </row>
    <row r="29" ht="24" customHeight="1">
      <c r="A29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0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Visão da oficina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Fica mais fácil decidir quando orçamento, OS e caixa não se misturam.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Orçamento aprovado</t>
        </is>
      </c>
      <c r="B8" s="16" t="n">
        <f>SUM('ORDENS DE SERVIÇO'!E8:E87)</f>
        <v>390.0</v>
      </c>
      <c r="C8" s="17" t="inlineStr">
        <is>
          <t>Somente itens com situação Aprovado.</t>
        </is>
      </c>
    </row>
    <row r="9" ht="31" customHeight="1">
      <c r="A9" s="15" t="inlineStr">
        <is>
          <t>Custo previsto aprovado</t>
        </is>
      </c>
      <c r="B9" s="16" t="n">
        <f>SUM('ORDENS DE SERVIÇO'!F8:F87)</f>
        <v>197.96753246753246</v>
      </c>
      <c r="C9" s="17" t="inlineStr">
        <is>
          <t>Estimativa de peças e mão de obra.</t>
        </is>
      </c>
    </row>
    <row r="10" ht="31" customHeight="1">
      <c r="A10" s="15" t="inlineStr">
        <is>
          <t>Diferença bruta prevista</t>
        </is>
      </c>
      <c r="B10" s="18" t="n">
        <f>B8-B9</f>
        <v>192.03246753246754</v>
      </c>
      <c r="C10" s="17" t="inlineStr">
        <is>
          <t>Não é lucro líquido; não desconta taxas e todos os gastos.</t>
        </is>
      </c>
    </row>
    <row r="11" ht="31" customHeight="1">
      <c r="A11" s="15" t="inlineStr">
        <is>
          <t>Valor informado como recebido</t>
        </is>
      </c>
      <c r="B11" s="16" t="n">
        <f>SUM('ORDENS DE SERVIÇO'!H8:H87)</f>
        <v>100.0</v>
      </c>
      <c r="C11" s="17" t="inlineStr">
        <is>
          <t>Informe manualmente na OS.</t>
        </is>
      </c>
    </row>
    <row r="12" ht="31" customHeight="1">
      <c r="A12" s="15" t="inlineStr">
        <is>
          <t>Saldo de caixa lançado</t>
        </is>
      </c>
      <c r="B12" s="16" t="n">
        <f>SUM(CAIXA!E8:E87)</f>
        <v>55.0</v>
      </c>
      <c r="C12" s="17" t="inlineStr">
        <is>
          <t>Movimentações realizadas, não orçamento.</t>
        </is>
      </c>
    </row>
    <row r="13" ht="31" customHeight="1">
      <c r="A13" s="15" t="inlineStr">
        <is>
          <t>OS em execução</t>
        </is>
      </c>
      <c r="B13" s="19" t="n">
        <f>COUNTIF('ORDENS DE SERVIÇO'!D8:D87,"Em execução")</f>
        <v>1</v>
      </c>
      <c r="C13" s="17" t="inlineStr">
        <is>
          <t>Status informado.</t>
        </is>
      </c>
    </row>
    <row r="14" ht="31" customHeight="1">
      <c r="A14" s="15" t="inlineStr">
        <is>
          <t>OS com prazo atrasado</t>
        </is>
      </c>
      <c r="B14" s="19" t="n">
        <f>COUNTIF('ORDENS DE SERVIÇO'!J8:J87,"Atrasada")</f>
        <v>0</v>
      </c>
      <c r="C14" s="17" t="inlineStr">
        <is>
          <t>Prazo manual que já passou.</t>
        </is>
      </c>
    </row>
    <row r="17">
      <c r="A17" s="11" t="inlineStr">
        <is>
          <t>COMO LER ESSE PAINEL</t>
        </is>
      </c>
    </row>
    <row r="18" ht="33" customHeight="1">
      <c r="A18" s="20" t="inlineStr">
        <is>
          <t>• Orçamento aprovado é previsão de receita; caixa é recebimento real.</t>
        </is>
      </c>
    </row>
    <row r="19" ht="33" customHeight="1">
      <c r="A19" s="20" t="inlineStr">
        <is>
          <t>• Se a empresa trabalha com peças, considere perdas, frete e tributos na revisão dos custos.</t>
        </is>
      </c>
    </row>
    <row r="20" ht="33" customHeight="1">
      <c r="A20" s="20" t="inlineStr">
        <is>
          <t>• Reveja o custo da hora conforme capacidade produtiva e despesas reais.</t>
        </is>
      </c>
    </row>
  </sheetData>
  <mergeCells count="14">
    <mergeCell ref="A5:J5"/>
    <mergeCell ref="C12:J12"/>
    <mergeCell ref="A1:J2"/>
    <mergeCell ref="A17:J17"/>
    <mergeCell ref="A18:J18"/>
    <mergeCell ref="C11:J11"/>
    <mergeCell ref="A3:J3"/>
    <mergeCell ref="C10:J10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6638A1"/>
    <outlinePr summaryBelow="1" summaryRight="1"/>
    <pageSetUpPr fitToPage="1"/>
  </sheetPr>
  <dimension ref="A1:G25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8" customHeight="1">
      <c r="A1" s="1" t="inlineStr">
        <is>
          <t>Preço da hora produtiva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A diferença entre hora disponível e hora vendável muda bastante a formação do preço.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PREMISSA</t>
        </is>
      </c>
      <c r="B7" s="13" t="inlineStr">
        <is>
          <t>VALOR</t>
        </is>
      </c>
      <c r="C7" s="13" t="inlineStr">
        <is>
          <t>COMO INTERPRETAR</t>
        </is>
      </c>
    </row>
    <row r="8" ht="31" customHeight="1">
      <c r="A8" t="inlineStr">
        <is>
          <t>Despesas fixas mensais (R$)</t>
        </is>
      </c>
      <c r="B8" s="21" t="n">
        <v>7800</v>
      </c>
      <c r="C8" t="inlineStr">
        <is>
          <t>Inclua estrutura e pessoal conforme sua realidade</t>
        </is>
      </c>
    </row>
    <row r="9" ht="31" customHeight="1">
      <c r="A9" t="inlineStr">
        <is>
          <t>Horas nominais da equipe / mês</t>
        </is>
      </c>
      <c r="B9" s="22" t="n">
        <v>176</v>
      </c>
      <c r="C9" t="inlineStr">
        <is>
          <t>Horas totais disponíveis</t>
        </is>
      </c>
    </row>
    <row r="10" ht="31" customHeight="1">
      <c r="A10" t="inlineStr">
        <is>
          <t>Aproveitamento produtivo (%)</t>
        </is>
      </c>
      <c r="B10" s="23" t="n">
        <v>0.7</v>
      </c>
      <c r="C10" t="inlineStr">
        <is>
          <t>Parte das horas que realmente vira serviço</t>
        </is>
      </c>
    </row>
    <row r="11" ht="31" customHeight="1">
      <c r="A11" t="inlineStr">
        <is>
          <t>Custo variável por hora (R$)</t>
        </is>
      </c>
      <c r="B11" s="21" t="n">
        <v>10</v>
      </c>
      <c r="C11" t="inlineStr">
        <is>
          <t>Materiais indiretos, consumo etc.</t>
        </is>
      </c>
    </row>
    <row r="12" ht="31" customHeight="1">
      <c r="A12" t="inlineStr">
        <is>
          <t>MC alvo (%)</t>
        </is>
      </c>
      <c r="B12" s="23" t="n">
        <v>0.3</v>
      </c>
      <c r="C12" t="inlineStr">
        <is>
          <t>Meta de sobra após o rateio fixo incluído no custo/hora</t>
        </is>
      </c>
    </row>
    <row r="13" ht="31" customHeight="1">
      <c r="A13" t="inlineStr">
        <is>
          <t>Taxas sobre o preço (%)</t>
        </is>
      </c>
      <c r="B13" s="23" t="n">
        <v>0.05</v>
      </c>
      <c r="C13" t="inlineStr">
        <is>
          <t>Tributos e taxas estimados; revise o regime</t>
        </is>
      </c>
    </row>
    <row r="15" ht="33" customHeight="1">
      <c r="A15" t="inlineStr">
        <is>
          <t>Horas produtivas estimadas</t>
        </is>
      </c>
      <c r="B15" s="24" t="n">
        <f>IF(B9&gt;0,B9*B10,"")</f>
        <v>123.19999999999999</v>
      </c>
      <c r="C15" t="inlineStr">
        <is>
          <t>Horas vendáveis no mês</t>
        </is>
      </c>
    </row>
    <row r="16" ht="33" customHeight="1">
      <c r="A16" t="inlineStr">
        <is>
          <t>Custo fixo por hora produtiva</t>
        </is>
      </c>
      <c r="B16" s="25" t="n">
        <f>IF(B15&gt;0,B8/B15,"")</f>
        <v>63.311688311688314</v>
      </c>
      <c r="C16" t="inlineStr">
        <is>
          <t>Rateio simplificado</t>
        </is>
      </c>
    </row>
    <row r="17" ht="33" customHeight="1">
      <c r="A17" t="inlineStr">
        <is>
          <t>Custo completo por hora</t>
        </is>
      </c>
      <c r="B17" s="25" t="n">
        <f>IF(B16="","",B16+B11)</f>
        <v>73.31168831168831</v>
      </c>
      <c r="C17" t="inlineStr">
        <is>
          <t>Fixo rateado + variável</t>
        </is>
      </c>
    </row>
    <row r="18" ht="33" customHeight="1">
      <c r="A18" t="inlineStr">
        <is>
          <t>Preço sugerido da hora</t>
        </is>
      </c>
      <c r="B18" s="25" t="n">
        <f>IF(OR(B17="",1-B12-B13&lt;=0),"",B17/(1-B12-B13))</f>
        <v>112.78721278721281</v>
      </c>
      <c r="C18" t="inlineStr">
        <is>
          <t>Estimativa para análise, não tabela do mercado</t>
        </is>
      </c>
    </row>
    <row r="25" ht="27" customHeight="1">
      <c r="A25" s="17" t="inlineStr">
        <is>
          <t>• Não use ao mesmo tempo custo fixo/hora e novo rateio fixo sobre o orçamento: contaria o mesmo custo duas vezes.</t>
        </is>
      </c>
    </row>
  </sheetData>
  <mergeCells count="4">
    <mergeCell ref="A3:G3"/>
    <mergeCell ref="A25:G25"/>
    <mergeCell ref="A5:G5"/>
    <mergeCell ref="A1:G2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I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6" customWidth="1" min="3" max="3"/>
    <col width="22" customWidth="1" min="4" max="4"/>
    <col width="18" customWidth="1" min="5" max="5"/>
    <col width="25" customWidth="1" min="6" max="6"/>
    <col width="24" customWidth="1" min="7" max="7"/>
    <col width="22" customWidth="1" min="8" max="8"/>
    <col width="18" customWidth="1" min="9" max="9"/>
  </cols>
  <sheetData>
    <row r="1" ht="28" customHeight="1">
      <c r="A1" s="1" t="inlineStr">
        <is>
          <t>Catálogo de peças e serviços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31" customHeight="1">
      <c r="A3" s="3" t="inlineStr">
        <is>
          <t>Serviço = horas previstas × custo/hora. Peça = custo de aquisição. Revise os dois.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6" t="inlineStr">
        <is>
          <t>COMO USAR: campos azuis = você preenche  •  resultados automáticos = fórmulas  •  valores dos exemplos são fictícios</t>
        </is>
      </c>
    </row>
    <row r="7" ht="37" customHeight="1">
      <c r="A7" s="27" t="inlineStr">
        <is>
          <t>Código</t>
        </is>
      </c>
      <c r="B7" s="27" t="inlineStr">
        <is>
          <t>Descrição</t>
        </is>
      </c>
      <c r="C7" s="27" t="inlineStr">
        <is>
          <t>Tipo</t>
        </is>
      </c>
      <c r="D7" s="27" t="inlineStr">
        <is>
          <t>Custo compra (R$)</t>
        </is>
      </c>
      <c r="E7" s="27" t="inlineStr">
        <is>
          <t>Horas de serviço</t>
        </is>
      </c>
      <c r="F7" s="27" t="inlineStr">
        <is>
          <t>Custo calculado (R$)</t>
        </is>
      </c>
      <c r="G7" s="27" t="inlineStr">
        <is>
          <t>Preço cobrado (R$)</t>
        </is>
      </c>
      <c r="H7" s="27" t="inlineStr">
        <is>
          <t>Saldo após rateio (R$)</t>
        </is>
      </c>
      <c r="I7" s="27" t="inlineStr">
        <is>
          <t>Saldo após rateio %</t>
        </is>
      </c>
    </row>
    <row r="8" ht="22" customHeight="1">
      <c r="A8" s="28" t="inlineStr">
        <is>
          <t>SRV-01</t>
        </is>
      </c>
      <c r="B8" s="28" t="inlineStr">
        <is>
          <t>Revisão de freios</t>
        </is>
      </c>
      <c r="C8" s="28" t="inlineStr">
        <is>
          <t>Serviço</t>
        </is>
      </c>
      <c r="D8" s="29" t="n"/>
      <c r="E8" s="30" t="n">
        <v>1.5</v>
      </c>
      <c r="F8" s="31" t="n">
        <f>IF(A8="","",IF(C8="Serviço",IF('PARÂMETROS'!$B$17="","",E8*'PARÂMETROS'!$B$17),D8))</f>
        <v>109.96753246753246</v>
      </c>
      <c r="G8" s="29" t="n">
        <v>245</v>
      </c>
      <c r="H8" s="32" t="n">
        <f>IF(OR(A8="",F8="",G8=""),"",G8-F8)</f>
        <v>135.03246753246754</v>
      </c>
      <c r="I8" s="33" t="n">
        <f>IF(OR(A8="",G8="",G8&lt;=0,H8=""),"",H8/G8)</f>
        <v>0.5511529287039492</v>
      </c>
    </row>
    <row r="9" ht="22" customHeight="1">
      <c r="A9" s="34" t="inlineStr">
        <is>
          <t>PEC-01</t>
        </is>
      </c>
      <c r="B9" s="34" t="inlineStr">
        <is>
          <t>Jogo de pastilhas</t>
        </is>
      </c>
      <c r="C9" s="34" t="inlineStr">
        <is>
          <t>Peça</t>
        </is>
      </c>
      <c r="D9" s="35" t="n">
        <v>88</v>
      </c>
      <c r="E9" s="36" t="n"/>
      <c r="F9" s="37" t="n">
        <f>IF(A9="","",IF(C9="Serviço",IF('PARÂMETROS'!$B$17="","",E9*'PARÂMETROS'!$B$17),D9))</f>
        <v>88</v>
      </c>
      <c r="G9" s="35" t="n">
        <v>145</v>
      </c>
      <c r="H9" s="38" t="n">
        <f>IF(OR(A9="",F9="",G9=""),"",G9-F9)</f>
        <v>57.0</v>
      </c>
      <c r="I9" s="39" t="n">
        <f>IF(OR(A9="",G9="",G9&lt;=0,H9=""),"",H9/G9)</f>
        <v>0.3931034482758621</v>
      </c>
    </row>
    <row r="10" ht="22" customHeight="1">
      <c r="A10" s="28" t="inlineStr">
        <is>
          <t>SRV-02</t>
        </is>
      </c>
      <c r="B10" s="28" t="inlineStr">
        <is>
          <t>Troca de óleo</t>
        </is>
      </c>
      <c r="C10" s="28" t="inlineStr">
        <is>
          <t>Serviço</t>
        </is>
      </c>
      <c r="D10" s="29" t="n"/>
      <c r="E10" s="30" t="n">
        <v>0.6</v>
      </c>
      <c r="F10" s="31" t="n">
        <f>IF(A10="","",IF(C10="Serviço",IF('PARÂMETROS'!$B$17="","",E10*'PARÂMETROS'!$B$17),D10))</f>
        <v>43.98701298701299</v>
      </c>
      <c r="G10" s="29" t="n">
        <v>130</v>
      </c>
      <c r="H10" s="32" t="n">
        <f>IF(OR(A10="",F10="",G10=""),"",G10-F10)</f>
        <v>86.01298701298701</v>
      </c>
      <c r="I10" s="33" t="n">
        <f>IF(OR(A10="",G10="",G10&lt;=0,H10=""),"",H10/G10)</f>
        <v>0.6616383616383616</v>
      </c>
    </row>
    <row r="11" ht="22" customHeight="1">
      <c r="A11" s="34" t="n"/>
      <c r="B11" s="34" t="n"/>
      <c r="C11" s="34" t="n"/>
      <c r="D11" s="35" t="n"/>
      <c r="E11" s="36" t="n"/>
      <c r="F11" s="37" t="str">
        <f>IF(A11="","",IF(C11="Serviço",IF('PARÂMETROS'!$B$17="","",E11*'PARÂMETROS'!$B$17),D11))</f>
        <v/>
      </c>
      <c r="G11" s="35" t="n"/>
      <c r="H11" s="38" t="str">
        <f>IF(OR(A11="",F11="",G11=""),"",G11-F11)</f>
        <v/>
      </c>
      <c r="I11" s="39" t="str">
        <f>IF(OR(A11="",G11="",G11&lt;=0,H11=""),"",H11/G11)</f>
        <v/>
      </c>
    </row>
    <row r="12" ht="22" customHeight="1">
      <c r="A12" s="28" t="n"/>
      <c r="B12" s="28" t="n"/>
      <c r="C12" s="28" t="n"/>
      <c r="D12" s="29" t="n"/>
      <c r="E12" s="30" t="n"/>
      <c r="F12" s="31" t="str">
        <f>IF(A12="","",IF(C12="Serviço",IF('PARÂMETROS'!$B$17="","",E12*'PARÂMETROS'!$B$17),D12))</f>
        <v/>
      </c>
      <c r="G12" s="29" t="n"/>
      <c r="H12" s="32" t="str">
        <f>IF(OR(A12="",F12="",G12=""),"",G12-F12)</f>
        <v/>
      </c>
      <c r="I12" s="33" t="str">
        <f>IF(OR(A12="",G12="",G12&lt;=0,H12=""),"",H12/G12)</f>
        <v/>
      </c>
    </row>
    <row r="13" ht="22" customHeight="1">
      <c r="A13" s="34" t="n"/>
      <c r="B13" s="34" t="n"/>
      <c r="C13" s="34" t="n"/>
      <c r="D13" s="35" t="n"/>
      <c r="E13" s="36" t="n"/>
      <c r="F13" s="37" t="str">
        <f>IF(A13="","",IF(C13="Serviço",IF('PARÂMETROS'!$B$17="","",E13*'PARÂMETROS'!$B$17),D13))</f>
        <v/>
      </c>
      <c r="G13" s="35" t="n"/>
      <c r="H13" s="38" t="str">
        <f>IF(OR(A13="",F13="",G13=""),"",G13-F13)</f>
        <v/>
      </c>
      <c r="I13" s="39" t="str">
        <f>IF(OR(A13="",G13="",G13&lt;=0,H13=""),"",H13/G13)</f>
        <v/>
      </c>
    </row>
    <row r="14" ht="22" customHeight="1">
      <c r="A14" s="28" t="n"/>
      <c r="B14" s="28" t="n"/>
      <c r="C14" s="28" t="n"/>
      <c r="D14" s="29" t="n"/>
      <c r="E14" s="30" t="n"/>
      <c r="F14" s="31" t="str">
        <f>IF(A14="","",IF(C14="Serviço",IF('PARÂMETROS'!$B$17="","",E14*'PARÂMETROS'!$B$17),D14))</f>
        <v/>
      </c>
      <c r="G14" s="29" t="n"/>
      <c r="H14" s="32" t="str">
        <f>IF(OR(A14="",F14="",G14=""),"",G14-F14)</f>
        <v/>
      </c>
      <c r="I14" s="33" t="str">
        <f>IF(OR(A14="",G14="",G14&lt;=0,H14=""),"",H14/G14)</f>
        <v/>
      </c>
    </row>
    <row r="15" ht="22" customHeight="1">
      <c r="A15" s="34" t="n"/>
      <c r="B15" s="34" t="n"/>
      <c r="C15" s="34" t="n"/>
      <c r="D15" s="35" t="n"/>
      <c r="E15" s="36" t="n"/>
      <c r="F15" s="37" t="str">
        <f>IF(A15="","",IF(C15="Serviço",IF('PARÂMETROS'!$B$17="","",E15*'PARÂMETROS'!$B$17),D15))</f>
        <v/>
      </c>
      <c r="G15" s="35" t="n"/>
      <c r="H15" s="38" t="str">
        <f>IF(OR(A15="",F15="",G15=""),"",G15-F15)</f>
        <v/>
      </c>
      <c r="I15" s="39" t="str">
        <f>IF(OR(A15="",G15="",G15&lt;=0,H15=""),"",H15/G15)</f>
        <v/>
      </c>
    </row>
    <row r="16" ht="22" customHeight="1">
      <c r="A16" s="28" t="n"/>
      <c r="B16" s="28" t="n"/>
      <c r="C16" s="28" t="n"/>
      <c r="D16" s="29" t="n"/>
      <c r="E16" s="30" t="n"/>
      <c r="F16" s="31" t="str">
        <f>IF(A16="","",IF(C16="Serviço",IF('PARÂMETROS'!$B$17="","",E16*'PARÂMETROS'!$B$17),D16))</f>
        <v/>
      </c>
      <c r="G16" s="29" t="n"/>
      <c r="H16" s="32" t="str">
        <f>IF(OR(A16="",F16="",G16=""),"",G16-F16)</f>
        <v/>
      </c>
      <c r="I16" s="33" t="str">
        <f>IF(OR(A16="",G16="",G16&lt;=0,H16=""),"",H16/G16)</f>
        <v/>
      </c>
    </row>
    <row r="17" ht="22" customHeight="1">
      <c r="A17" s="34" t="n"/>
      <c r="B17" s="34" t="n"/>
      <c r="C17" s="34" t="n"/>
      <c r="D17" s="35" t="n"/>
      <c r="E17" s="36" t="n"/>
      <c r="F17" s="37" t="str">
        <f>IF(A17="","",IF(C17="Serviço",IF('PARÂMETROS'!$B$17="","",E17*'PARÂMETROS'!$B$17),D17))</f>
        <v/>
      </c>
      <c r="G17" s="35" t="n"/>
      <c r="H17" s="38" t="str">
        <f>IF(OR(A17="",F17="",G17=""),"",G17-F17)</f>
        <v/>
      </c>
      <c r="I17" s="39" t="str">
        <f>IF(OR(A17="",G17="",G17&lt;=0,H17=""),"",H17/G17)</f>
        <v/>
      </c>
    </row>
    <row r="18" ht="22" customHeight="1">
      <c r="A18" s="28" t="n"/>
      <c r="B18" s="28" t="n"/>
      <c r="C18" s="28" t="n"/>
      <c r="D18" s="29" t="n"/>
      <c r="E18" s="30" t="n"/>
      <c r="F18" s="31" t="str">
        <f>IF(A18="","",IF(C18="Serviço",IF('PARÂMETROS'!$B$17="","",E18*'PARÂMETROS'!$B$17),D18))</f>
        <v/>
      </c>
      <c r="G18" s="29" t="n"/>
      <c r="H18" s="32" t="str">
        <f>IF(OR(A18="",F18="",G18=""),"",G18-F18)</f>
        <v/>
      </c>
      <c r="I18" s="33" t="str">
        <f>IF(OR(A18="",G18="",G18&lt;=0,H18=""),"",H18/G18)</f>
        <v/>
      </c>
    </row>
    <row r="19" ht="22" customHeight="1">
      <c r="A19" s="34" t="n"/>
      <c r="B19" s="34" t="n"/>
      <c r="C19" s="34" t="n"/>
      <c r="D19" s="35" t="n"/>
      <c r="E19" s="36" t="n"/>
      <c r="F19" s="37" t="str">
        <f>IF(A19="","",IF(C19="Serviço",IF('PARÂMETROS'!$B$17="","",E19*'PARÂMETROS'!$B$17),D19))</f>
        <v/>
      </c>
      <c r="G19" s="35" t="n"/>
      <c r="H19" s="38" t="str">
        <f>IF(OR(A19="",F19="",G19=""),"",G19-F19)</f>
        <v/>
      </c>
      <c r="I19" s="39" t="str">
        <f>IF(OR(A19="",G19="",G19&lt;=0,H19=""),"",H19/G19)</f>
        <v/>
      </c>
    </row>
    <row r="20" ht="22" customHeight="1">
      <c r="A20" s="28" t="n"/>
      <c r="B20" s="28" t="n"/>
      <c r="C20" s="28" t="n"/>
      <c r="D20" s="29" t="n"/>
      <c r="E20" s="30" t="n"/>
      <c r="F20" s="31" t="str">
        <f>IF(A20="","",IF(C20="Serviço",IF('PARÂMETROS'!$B$17="","",E20*'PARÂMETROS'!$B$17),D20))</f>
        <v/>
      </c>
      <c r="G20" s="29" t="n"/>
      <c r="H20" s="32" t="str">
        <f>IF(OR(A20="",F20="",G20=""),"",G20-F20)</f>
        <v/>
      </c>
      <c r="I20" s="33" t="str">
        <f>IF(OR(A20="",G20="",G20&lt;=0,H20=""),"",H20/G20)</f>
        <v/>
      </c>
    </row>
    <row r="21" ht="22" customHeight="1">
      <c r="A21" s="34" t="n"/>
      <c r="B21" s="34" t="n"/>
      <c r="C21" s="34" t="n"/>
      <c r="D21" s="35" t="n"/>
      <c r="E21" s="36" t="n"/>
      <c r="F21" s="37" t="str">
        <f>IF(A21="","",IF(C21="Serviço",IF('PARÂMETROS'!$B$17="","",E21*'PARÂMETROS'!$B$17),D21))</f>
        <v/>
      </c>
      <c r="G21" s="35" t="n"/>
      <c r="H21" s="38" t="str">
        <f>IF(OR(A21="",F21="",G21=""),"",G21-F21)</f>
        <v/>
      </c>
      <c r="I21" s="39" t="str">
        <f>IF(OR(A21="",G21="",G21&lt;=0,H21=""),"",H21/G21)</f>
        <v/>
      </c>
    </row>
    <row r="22" ht="22" customHeight="1">
      <c r="A22" s="28" t="n"/>
      <c r="B22" s="28" t="n"/>
      <c r="C22" s="28" t="n"/>
      <c r="D22" s="29" t="n"/>
      <c r="E22" s="30" t="n"/>
      <c r="F22" s="31" t="str">
        <f>IF(A22="","",IF(C22="Serviço",IF('PARÂMETROS'!$B$17="","",E22*'PARÂMETROS'!$B$17),D22))</f>
        <v/>
      </c>
      <c r="G22" s="29" t="n"/>
      <c r="H22" s="32" t="str">
        <f>IF(OR(A22="",F22="",G22=""),"",G22-F22)</f>
        <v/>
      </c>
      <c r="I22" s="33" t="str">
        <f>IF(OR(A22="",G22="",G22&lt;=0,H22=""),"",H22/G22)</f>
        <v/>
      </c>
    </row>
    <row r="23" ht="22" customHeight="1">
      <c r="A23" s="34" t="n"/>
      <c r="B23" s="34" t="n"/>
      <c r="C23" s="34" t="n"/>
      <c r="D23" s="35" t="n"/>
      <c r="E23" s="36" t="n"/>
      <c r="F23" s="37" t="str">
        <f>IF(A23="","",IF(C23="Serviço",IF('PARÂMETROS'!$B$17="","",E23*'PARÂMETROS'!$B$17),D23))</f>
        <v/>
      </c>
      <c r="G23" s="35" t="n"/>
      <c r="H23" s="38" t="str">
        <f>IF(OR(A23="",F23="",G23=""),"",G23-F23)</f>
        <v/>
      </c>
      <c r="I23" s="39" t="str">
        <f>IF(OR(A23="",G23="",G23&lt;=0,H23=""),"",H23/G23)</f>
        <v/>
      </c>
    </row>
    <row r="24" ht="22" customHeight="1">
      <c r="A24" s="28" t="n"/>
      <c r="B24" s="28" t="n"/>
      <c r="C24" s="28" t="n"/>
      <c r="D24" s="29" t="n"/>
      <c r="E24" s="30" t="n"/>
      <c r="F24" s="31" t="str">
        <f>IF(A24="","",IF(C24="Serviço",IF('PARÂMETROS'!$B$17="","",E24*'PARÂMETROS'!$B$17),D24))</f>
        <v/>
      </c>
      <c r="G24" s="29" t="n"/>
      <c r="H24" s="32" t="str">
        <f>IF(OR(A24="",F24="",G24=""),"",G24-F24)</f>
        <v/>
      </c>
      <c r="I24" s="33" t="str">
        <f>IF(OR(A24="",G24="",G24&lt;=0,H24=""),"",H24/G24)</f>
        <v/>
      </c>
    </row>
    <row r="25" ht="22" customHeight="1">
      <c r="A25" s="34" t="n"/>
      <c r="B25" s="34" t="n"/>
      <c r="C25" s="34" t="n"/>
      <c r="D25" s="35" t="n"/>
      <c r="E25" s="36" t="n"/>
      <c r="F25" s="37" t="str">
        <f>IF(A25="","",IF(C25="Serviço",IF('PARÂMETROS'!$B$17="","",E25*'PARÂMETROS'!$B$17),D25))</f>
        <v/>
      </c>
      <c r="G25" s="35" t="n"/>
      <c r="H25" s="38" t="str">
        <f>IF(OR(A25="",F25="",G25=""),"",G25-F25)</f>
        <v/>
      </c>
      <c r="I25" s="39" t="str">
        <f>IF(OR(A25="",G25="",G25&lt;=0,H25=""),"",H25/G25)</f>
        <v/>
      </c>
    </row>
    <row r="26" ht="22" customHeight="1">
      <c r="A26" s="28" t="n"/>
      <c r="B26" s="28" t="n"/>
      <c r="C26" s="28" t="n"/>
      <c r="D26" s="29" t="n"/>
      <c r="E26" s="30" t="n"/>
      <c r="F26" s="31" t="str">
        <f>IF(A26="","",IF(C26="Serviço",IF('PARÂMETROS'!$B$17="","",E26*'PARÂMETROS'!$B$17),D26))</f>
        <v/>
      </c>
      <c r="G26" s="29" t="n"/>
      <c r="H26" s="32" t="str">
        <f>IF(OR(A26="",F26="",G26=""),"",G26-F26)</f>
        <v/>
      </c>
      <c r="I26" s="33" t="str">
        <f>IF(OR(A26="",G26="",G26&lt;=0,H26=""),"",H26/G26)</f>
        <v/>
      </c>
    </row>
    <row r="27" ht="22" customHeight="1">
      <c r="A27" s="34" t="n"/>
      <c r="B27" s="34" t="n"/>
      <c r="C27" s="34" t="n"/>
      <c r="D27" s="35" t="n"/>
      <c r="E27" s="36" t="n"/>
      <c r="F27" s="37" t="str">
        <f>IF(A27="","",IF(C27="Serviço",IF('PARÂMETROS'!$B$17="","",E27*'PARÂMETROS'!$B$17),D27))</f>
        <v/>
      </c>
      <c r="G27" s="35" t="n"/>
      <c r="H27" s="38" t="str">
        <f>IF(OR(A27="",F27="",G27=""),"",G27-F27)</f>
        <v/>
      </c>
      <c r="I27" s="39" t="str">
        <f>IF(OR(A27="",G27="",G27&lt;=0,H27=""),"",H27/G27)</f>
        <v/>
      </c>
    </row>
    <row r="28" ht="22" customHeight="1">
      <c r="A28" s="28" t="n"/>
      <c r="B28" s="28" t="n"/>
      <c r="C28" s="28" t="n"/>
      <c r="D28" s="29" t="n"/>
      <c r="E28" s="30" t="n"/>
      <c r="F28" s="31" t="str">
        <f>IF(A28="","",IF(C28="Serviço",IF('PARÂMETROS'!$B$17="","",E28*'PARÂMETROS'!$B$17),D28))</f>
        <v/>
      </c>
      <c r="G28" s="29" t="n"/>
      <c r="H28" s="32" t="str">
        <f>IF(OR(A28="",F28="",G28=""),"",G28-F28)</f>
        <v/>
      </c>
      <c r="I28" s="33" t="str">
        <f>IF(OR(A28="",G28="",G28&lt;=0,H28=""),"",H28/G28)</f>
        <v/>
      </c>
    </row>
    <row r="29" ht="22" customHeight="1">
      <c r="A29" s="34" t="n"/>
      <c r="B29" s="34" t="n"/>
      <c r="C29" s="34" t="n"/>
      <c r="D29" s="35" t="n"/>
      <c r="E29" s="36" t="n"/>
      <c r="F29" s="37" t="str">
        <f>IF(A29="","",IF(C29="Serviço",IF('PARÂMETROS'!$B$17="","",E29*'PARÂMETROS'!$B$17),D29))</f>
        <v/>
      </c>
      <c r="G29" s="35" t="n"/>
      <c r="H29" s="38" t="str">
        <f>IF(OR(A29="",F29="",G29=""),"",G29-F29)</f>
        <v/>
      </c>
      <c r="I29" s="39" t="str">
        <f>IF(OR(A29="",G29="",G29&lt;=0,H29=""),"",H29/G29)</f>
        <v/>
      </c>
    </row>
    <row r="30" ht="22" customHeight="1">
      <c r="A30" s="28" t="n"/>
      <c r="B30" s="28" t="n"/>
      <c r="C30" s="28" t="n"/>
      <c r="D30" s="29" t="n"/>
      <c r="E30" s="30" t="n"/>
      <c r="F30" s="31" t="str">
        <f>IF(A30="","",IF(C30="Serviço",IF('PARÂMETROS'!$B$17="","",E30*'PARÂMETROS'!$B$17),D30))</f>
        <v/>
      </c>
      <c r="G30" s="29" t="n"/>
      <c r="H30" s="32" t="str">
        <f>IF(OR(A30="",F30="",G30=""),"",G30-F30)</f>
        <v/>
      </c>
      <c r="I30" s="33" t="str">
        <f>IF(OR(A30="",G30="",G30&lt;=0,H30=""),"",H30/G30)</f>
        <v/>
      </c>
    </row>
    <row r="31" ht="22" customHeight="1">
      <c r="A31" s="34" t="n"/>
      <c r="B31" s="34" t="n"/>
      <c r="C31" s="34" t="n"/>
      <c r="D31" s="35" t="n"/>
      <c r="E31" s="36" t="n"/>
      <c r="F31" s="37" t="str">
        <f>IF(A31="","",IF(C31="Serviço",IF('PARÂMETROS'!$B$17="","",E31*'PARÂMETROS'!$B$17),D31))</f>
        <v/>
      </c>
      <c r="G31" s="35" t="n"/>
      <c r="H31" s="38" t="str">
        <f>IF(OR(A31="",F31="",G31=""),"",G31-F31)</f>
        <v/>
      </c>
      <c r="I31" s="39" t="str">
        <f>IF(OR(A31="",G31="",G31&lt;=0,H31=""),"",H31/G31)</f>
        <v/>
      </c>
    </row>
    <row r="32" ht="22" customHeight="1">
      <c r="A32" s="28" t="n"/>
      <c r="B32" s="28" t="n"/>
      <c r="C32" s="28" t="n"/>
      <c r="D32" s="29" t="n"/>
      <c r="E32" s="30" t="n"/>
      <c r="F32" s="31" t="str">
        <f>IF(A32="","",IF(C32="Serviço",IF('PARÂMETROS'!$B$17="","",E32*'PARÂMETROS'!$B$17),D32))</f>
        <v/>
      </c>
      <c r="G32" s="29" t="n"/>
      <c r="H32" s="32" t="str">
        <f>IF(OR(A32="",F32="",G32=""),"",G32-F32)</f>
        <v/>
      </c>
      <c r="I32" s="33" t="str">
        <f>IF(OR(A32="",G32="",G32&lt;=0,H32=""),"",H32/G32)</f>
        <v/>
      </c>
    </row>
    <row r="33" ht="22" customHeight="1">
      <c r="A33" s="34" t="n"/>
      <c r="B33" s="34" t="n"/>
      <c r="C33" s="34" t="n"/>
      <c r="D33" s="35" t="n"/>
      <c r="E33" s="36" t="n"/>
      <c r="F33" s="37" t="str">
        <f>IF(A33="","",IF(C33="Serviço",IF('PARÂMETROS'!$B$17="","",E33*'PARÂMETROS'!$B$17),D33))</f>
        <v/>
      </c>
      <c r="G33" s="35" t="n"/>
      <c r="H33" s="38" t="str">
        <f>IF(OR(A33="",F33="",G33=""),"",G33-F33)</f>
        <v/>
      </c>
      <c r="I33" s="39" t="str">
        <f>IF(OR(A33="",G33="",G33&lt;=0,H33=""),"",H33/G33)</f>
        <v/>
      </c>
    </row>
    <row r="34" ht="22" customHeight="1">
      <c r="A34" s="28" t="n"/>
      <c r="B34" s="28" t="n"/>
      <c r="C34" s="28" t="n"/>
      <c r="D34" s="29" t="n"/>
      <c r="E34" s="30" t="n"/>
      <c r="F34" s="31" t="str">
        <f>IF(A34="","",IF(C34="Serviço",IF('PARÂMETROS'!$B$17="","",E34*'PARÂMETROS'!$B$17),D34))</f>
        <v/>
      </c>
      <c r="G34" s="29" t="n"/>
      <c r="H34" s="32" t="str">
        <f>IF(OR(A34="",F34="",G34=""),"",G34-F34)</f>
        <v/>
      </c>
      <c r="I34" s="33" t="str">
        <f>IF(OR(A34="",G34="",G34&lt;=0,H34=""),"",H34/G34)</f>
        <v/>
      </c>
    </row>
    <row r="35" ht="22" customHeight="1">
      <c r="A35" s="34" t="n"/>
      <c r="B35" s="34" t="n"/>
      <c r="C35" s="34" t="n"/>
      <c r="D35" s="35" t="n"/>
      <c r="E35" s="36" t="n"/>
      <c r="F35" s="37" t="str">
        <f>IF(A35="","",IF(C35="Serviço",IF('PARÂMETROS'!$B$17="","",E35*'PARÂMETROS'!$B$17),D35))</f>
        <v/>
      </c>
      <c r="G35" s="35" t="n"/>
      <c r="H35" s="38" t="str">
        <f>IF(OR(A35="",F35="",G35=""),"",G35-F35)</f>
        <v/>
      </c>
      <c r="I35" s="39" t="str">
        <f>IF(OR(A35="",G35="",G35&lt;=0,H35=""),"",H35/G35)</f>
        <v/>
      </c>
    </row>
    <row r="36" ht="22" customHeight="1">
      <c r="A36" s="28" t="n"/>
      <c r="B36" s="28" t="n"/>
      <c r="C36" s="28" t="n"/>
      <c r="D36" s="29" t="n"/>
      <c r="E36" s="30" t="n"/>
      <c r="F36" s="31" t="str">
        <f>IF(A36="","",IF(C36="Serviço",IF('PARÂMETROS'!$B$17="","",E36*'PARÂMETROS'!$B$17),D36))</f>
        <v/>
      </c>
      <c r="G36" s="29" t="n"/>
      <c r="H36" s="32" t="str">
        <f>IF(OR(A36="",F36="",G36=""),"",G36-F36)</f>
        <v/>
      </c>
      <c r="I36" s="33" t="str">
        <f>IF(OR(A36="",G36="",G36&lt;=0,H36=""),"",H36/G36)</f>
        <v/>
      </c>
    </row>
    <row r="37" ht="22" customHeight="1">
      <c r="A37" s="34" t="n"/>
      <c r="B37" s="34" t="n"/>
      <c r="C37" s="34" t="n"/>
      <c r="D37" s="35" t="n"/>
      <c r="E37" s="36" t="n"/>
      <c r="F37" s="37" t="str">
        <f>IF(A37="","",IF(C37="Serviço",IF('PARÂMETROS'!$B$17="","",E37*'PARÂMETROS'!$B$17),D37))</f>
        <v/>
      </c>
      <c r="G37" s="35" t="n"/>
      <c r="H37" s="38" t="str">
        <f>IF(OR(A37="",F37="",G37=""),"",G37-F37)</f>
        <v/>
      </c>
      <c r="I37" s="39" t="str">
        <f>IF(OR(A37="",G37="",G37&lt;=0,H37=""),"",H37/G37)</f>
        <v/>
      </c>
    </row>
    <row r="38" ht="22" customHeight="1">
      <c r="A38" s="28" t="n"/>
      <c r="B38" s="28" t="n"/>
      <c r="C38" s="28" t="n"/>
      <c r="D38" s="29" t="n"/>
      <c r="E38" s="30" t="n"/>
      <c r="F38" s="31" t="str">
        <f>IF(A38="","",IF(C38="Serviço",IF('PARÂMETROS'!$B$17="","",E38*'PARÂMETROS'!$B$17),D38))</f>
        <v/>
      </c>
      <c r="G38" s="29" t="n"/>
      <c r="H38" s="32" t="str">
        <f>IF(OR(A38="",F38="",G38=""),"",G38-F38)</f>
        <v/>
      </c>
      <c r="I38" s="33" t="str">
        <f>IF(OR(A38="",G38="",G38&lt;=0,H38=""),"",H38/G38)</f>
        <v/>
      </c>
    </row>
    <row r="39" ht="22" customHeight="1">
      <c r="A39" s="34" t="n"/>
      <c r="B39" s="34" t="n"/>
      <c r="C39" s="34" t="n"/>
      <c r="D39" s="35" t="n"/>
      <c r="E39" s="36" t="n"/>
      <c r="F39" s="37" t="str">
        <f>IF(A39="","",IF(C39="Serviço",IF('PARÂMETROS'!$B$17="","",E39*'PARÂMETROS'!$B$17),D39))</f>
        <v/>
      </c>
      <c r="G39" s="35" t="n"/>
      <c r="H39" s="38" t="str">
        <f>IF(OR(A39="",F39="",G39=""),"",G39-F39)</f>
        <v/>
      </c>
      <c r="I39" s="39" t="str">
        <f>IF(OR(A39="",G39="",G39&lt;=0,H39=""),"",H39/G39)</f>
        <v/>
      </c>
    </row>
    <row r="40" ht="22" customHeight="1">
      <c r="A40" s="28" t="n"/>
      <c r="B40" s="28" t="n"/>
      <c r="C40" s="28" t="n"/>
      <c r="D40" s="29" t="n"/>
      <c r="E40" s="30" t="n"/>
      <c r="F40" s="31" t="str">
        <f>IF(A40="","",IF(C40="Serviço",IF('PARÂMETROS'!$B$17="","",E40*'PARÂMETROS'!$B$17),D40))</f>
        <v/>
      </c>
      <c r="G40" s="29" t="n"/>
      <c r="H40" s="32" t="str">
        <f>IF(OR(A40="",F40="",G40=""),"",G40-F40)</f>
        <v/>
      </c>
      <c r="I40" s="33" t="str">
        <f>IF(OR(A40="",G40="",G40&lt;=0,H40=""),"",H40/G40)</f>
        <v/>
      </c>
    </row>
    <row r="41" ht="22" customHeight="1">
      <c r="A41" s="34" t="n"/>
      <c r="B41" s="34" t="n"/>
      <c r="C41" s="34" t="n"/>
      <c r="D41" s="35" t="n"/>
      <c r="E41" s="36" t="n"/>
      <c r="F41" s="37" t="str">
        <f>IF(A41="","",IF(C41="Serviço",IF('PARÂMETROS'!$B$17="","",E41*'PARÂMETROS'!$B$17),D41))</f>
        <v/>
      </c>
      <c r="G41" s="35" t="n"/>
      <c r="H41" s="38" t="str">
        <f>IF(OR(A41="",F41="",G41=""),"",G41-F41)</f>
        <v/>
      </c>
      <c r="I41" s="39" t="str">
        <f>IF(OR(A41="",G41="",G41&lt;=0,H41=""),"",H41/G41)</f>
        <v/>
      </c>
    </row>
    <row r="42" ht="22" customHeight="1">
      <c r="A42" s="28" t="n"/>
      <c r="B42" s="28" t="n"/>
      <c r="C42" s="28" t="n"/>
      <c r="D42" s="29" t="n"/>
      <c r="E42" s="30" t="n"/>
      <c r="F42" s="31" t="str">
        <f>IF(A42="","",IF(C42="Serviço",IF('PARÂMETROS'!$B$17="","",E42*'PARÂMETROS'!$B$17),D42))</f>
        <v/>
      </c>
      <c r="G42" s="29" t="n"/>
      <c r="H42" s="32" t="str">
        <f>IF(OR(A42="",F42="",G42=""),"",G42-F42)</f>
        <v/>
      </c>
      <c r="I42" s="33" t="str">
        <f>IF(OR(A42="",G42="",G42&lt;=0,H42=""),"",H42/G42)</f>
        <v/>
      </c>
    </row>
    <row r="43" ht="22" customHeight="1">
      <c r="A43" s="34" t="n"/>
      <c r="B43" s="34" t="n"/>
      <c r="C43" s="34" t="n"/>
      <c r="D43" s="35" t="n"/>
      <c r="E43" s="36" t="n"/>
      <c r="F43" s="37" t="str">
        <f>IF(A43="","",IF(C43="Serviço",IF('PARÂMETROS'!$B$17="","",E43*'PARÂMETROS'!$B$17),D43))</f>
        <v/>
      </c>
      <c r="G43" s="35" t="n"/>
      <c r="H43" s="38" t="str">
        <f>IF(OR(A43="",F43="",G43=""),"",G43-F43)</f>
        <v/>
      </c>
      <c r="I43" s="39" t="str">
        <f>IF(OR(A43="",G43="",G43&lt;=0,H43=""),"",H43/G43)</f>
        <v/>
      </c>
    </row>
    <row r="44" ht="22" customHeight="1">
      <c r="A44" s="28" t="n"/>
      <c r="B44" s="28" t="n"/>
      <c r="C44" s="28" t="n"/>
      <c r="D44" s="29" t="n"/>
      <c r="E44" s="30" t="n"/>
      <c r="F44" s="31" t="str">
        <f>IF(A44="","",IF(C44="Serviço",IF('PARÂMETROS'!$B$17="","",E44*'PARÂMETROS'!$B$17),D44))</f>
        <v/>
      </c>
      <c r="G44" s="29" t="n"/>
      <c r="H44" s="32" t="str">
        <f>IF(OR(A44="",F44="",G44=""),"",G44-F44)</f>
        <v/>
      </c>
      <c r="I44" s="33" t="str">
        <f>IF(OR(A44="",G44="",G44&lt;=0,H44=""),"",H44/G44)</f>
        <v/>
      </c>
    </row>
    <row r="45" ht="22" customHeight="1">
      <c r="A45" s="34" t="n"/>
      <c r="B45" s="34" t="n"/>
      <c r="C45" s="34" t="n"/>
      <c r="D45" s="35" t="n"/>
      <c r="E45" s="36" t="n"/>
      <c r="F45" s="37" t="str">
        <f>IF(A45="","",IF(C45="Serviço",IF('PARÂMETROS'!$B$17="","",E45*'PARÂMETROS'!$B$17),D45))</f>
        <v/>
      </c>
      <c r="G45" s="35" t="n"/>
      <c r="H45" s="38" t="str">
        <f>IF(OR(A45="",F45="",G45=""),"",G45-F45)</f>
        <v/>
      </c>
      <c r="I45" s="39" t="str">
        <f>IF(OR(A45="",G45="",G45&lt;=0,H45=""),"",H45/G45)</f>
        <v/>
      </c>
    </row>
    <row r="46" ht="22" customHeight="1">
      <c r="A46" s="28" t="n"/>
      <c r="B46" s="28" t="n"/>
      <c r="C46" s="28" t="n"/>
      <c r="D46" s="29" t="n"/>
      <c r="E46" s="30" t="n"/>
      <c r="F46" s="31" t="str">
        <f>IF(A46="","",IF(C46="Serviço",IF('PARÂMETROS'!$B$17="","",E46*'PARÂMETROS'!$B$17),D46))</f>
        <v/>
      </c>
      <c r="G46" s="29" t="n"/>
      <c r="H46" s="32" t="str">
        <f>IF(OR(A46="",F46="",G46=""),"",G46-F46)</f>
        <v/>
      </c>
      <c r="I46" s="33" t="str">
        <f>IF(OR(A46="",G46="",G46&lt;=0,H46=""),"",H46/G46)</f>
        <v/>
      </c>
    </row>
    <row r="47" ht="22" customHeight="1">
      <c r="A47" s="34" t="n"/>
      <c r="B47" s="34" t="n"/>
      <c r="C47" s="34" t="n"/>
      <c r="D47" s="35" t="n"/>
      <c r="E47" s="36" t="n"/>
      <c r="F47" s="37" t="str">
        <f>IF(A47="","",IF(C47="Serviço",IF('PARÂMETROS'!$B$17="","",E47*'PARÂMETROS'!$B$17),D47))</f>
        <v/>
      </c>
      <c r="G47" s="35" t="n"/>
      <c r="H47" s="38" t="str">
        <f>IF(OR(A47="",F47="",G47=""),"",G47-F47)</f>
        <v/>
      </c>
      <c r="I47" s="39" t="str">
        <f>IF(OR(A47="",G47="",G47&lt;=0,H47=""),"",H47/G47)</f>
        <v/>
      </c>
    </row>
    <row r="48" ht="22" customHeight="1">
      <c r="A48" s="28" t="n"/>
      <c r="B48" s="28" t="n"/>
      <c r="C48" s="28" t="n"/>
      <c r="D48" s="29" t="n"/>
      <c r="E48" s="30" t="n"/>
      <c r="F48" s="31" t="str">
        <f>IF(A48="","",IF(C48="Serviço",IF('PARÂMETROS'!$B$17="","",E48*'PARÂMETROS'!$B$17),D48))</f>
        <v/>
      </c>
      <c r="G48" s="29" t="n"/>
      <c r="H48" s="32" t="str">
        <f>IF(OR(A48="",F48="",G48=""),"",G48-F48)</f>
        <v/>
      </c>
      <c r="I48" s="33" t="str">
        <f>IF(OR(A48="",G48="",G48&lt;=0,H48=""),"",H48/G48)</f>
        <v/>
      </c>
    </row>
    <row r="49" ht="22" customHeight="1">
      <c r="A49" s="34" t="n"/>
      <c r="B49" s="34" t="n"/>
      <c r="C49" s="34" t="n"/>
      <c r="D49" s="35" t="n"/>
      <c r="E49" s="36" t="n"/>
      <c r="F49" s="37" t="str">
        <f>IF(A49="","",IF(C49="Serviço",IF('PARÂMETROS'!$B$17="","",E49*'PARÂMETROS'!$B$17),D49))</f>
        <v/>
      </c>
      <c r="G49" s="35" t="n"/>
      <c r="H49" s="38" t="str">
        <f>IF(OR(A49="",F49="",G49=""),"",G49-F49)</f>
        <v/>
      </c>
      <c r="I49" s="39" t="str">
        <f>IF(OR(A49="",G49="",G49&lt;=0,H49=""),"",H49/G49)</f>
        <v/>
      </c>
    </row>
    <row r="50" ht="22" customHeight="1">
      <c r="A50" s="28" t="n"/>
      <c r="B50" s="28" t="n"/>
      <c r="C50" s="28" t="n"/>
      <c r="D50" s="29" t="n"/>
      <c r="E50" s="30" t="n"/>
      <c r="F50" s="31" t="str">
        <f>IF(A50="","",IF(C50="Serviço",IF('PARÂMETROS'!$B$17="","",E50*'PARÂMETROS'!$B$17),D50))</f>
        <v/>
      </c>
      <c r="G50" s="29" t="n"/>
      <c r="H50" s="32" t="str">
        <f>IF(OR(A50="",F50="",G50=""),"",G50-F50)</f>
        <v/>
      </c>
      <c r="I50" s="33" t="str">
        <f>IF(OR(A50="",G50="",G50&lt;=0,H50=""),"",H50/G50)</f>
        <v/>
      </c>
    </row>
    <row r="51" ht="22" customHeight="1">
      <c r="A51" s="34" t="n"/>
      <c r="B51" s="34" t="n"/>
      <c r="C51" s="34" t="n"/>
      <c r="D51" s="35" t="n"/>
      <c r="E51" s="36" t="n"/>
      <c r="F51" s="37" t="str">
        <f>IF(A51="","",IF(C51="Serviço",IF('PARÂMETROS'!$B$17="","",E51*'PARÂMETROS'!$B$17),D51))</f>
        <v/>
      </c>
      <c r="G51" s="35" t="n"/>
      <c r="H51" s="38" t="str">
        <f>IF(OR(A51="",F51="",G51=""),"",G51-F51)</f>
        <v/>
      </c>
      <c r="I51" s="39" t="str">
        <f>IF(OR(A51="",G51="",G51&lt;=0,H51=""),"",H51/G51)</f>
        <v/>
      </c>
    </row>
    <row r="52" ht="22" customHeight="1">
      <c r="A52" s="28" t="n"/>
      <c r="B52" s="28" t="n"/>
      <c r="C52" s="28" t="n"/>
      <c r="D52" s="29" t="n"/>
      <c r="E52" s="30" t="n"/>
      <c r="F52" s="31" t="str">
        <f>IF(A52="","",IF(C52="Serviço",IF('PARÂMETROS'!$B$17="","",E52*'PARÂMETROS'!$B$17),D52))</f>
        <v/>
      </c>
      <c r="G52" s="29" t="n"/>
      <c r="H52" s="32" t="str">
        <f>IF(OR(A52="",F52="",G52=""),"",G52-F52)</f>
        <v/>
      </c>
      <c r="I52" s="33" t="str">
        <f>IF(OR(A52="",G52="",G52&lt;=0,H52=""),"",H52/G52)</f>
        <v/>
      </c>
    </row>
    <row r="53" ht="22" customHeight="1">
      <c r="A53" s="34" t="n"/>
      <c r="B53" s="34" t="n"/>
      <c r="C53" s="34" t="n"/>
      <c r="D53" s="35" t="n"/>
      <c r="E53" s="36" t="n"/>
      <c r="F53" s="37" t="str">
        <f>IF(A53="","",IF(C53="Serviço",IF('PARÂMETROS'!$B$17="","",E53*'PARÂMETROS'!$B$17),D53))</f>
        <v/>
      </c>
      <c r="G53" s="35" t="n"/>
      <c r="H53" s="38" t="str">
        <f>IF(OR(A53="",F53="",G53=""),"",G53-F53)</f>
        <v/>
      </c>
      <c r="I53" s="39" t="str">
        <f>IF(OR(A53="",G53="",G53&lt;=0,H53=""),"",H53/G53)</f>
        <v/>
      </c>
    </row>
    <row r="54" ht="22" customHeight="1">
      <c r="A54" s="28" t="n"/>
      <c r="B54" s="28" t="n"/>
      <c r="C54" s="28" t="n"/>
      <c r="D54" s="29" t="n"/>
      <c r="E54" s="30" t="n"/>
      <c r="F54" s="31" t="str">
        <f>IF(A54="","",IF(C54="Serviço",IF('PARÂMETROS'!$B$17="","",E54*'PARÂMETROS'!$B$17),D54))</f>
        <v/>
      </c>
      <c r="G54" s="29" t="n"/>
      <c r="H54" s="32" t="str">
        <f>IF(OR(A54="",F54="",G54=""),"",G54-F54)</f>
        <v/>
      </c>
      <c r="I54" s="33" t="str">
        <f>IF(OR(A54="",G54="",G54&lt;=0,H54=""),"",H54/G54)</f>
        <v/>
      </c>
    </row>
    <row r="55" ht="22" customHeight="1">
      <c r="A55" s="34" t="n"/>
      <c r="B55" s="34" t="n"/>
      <c r="C55" s="34" t="n"/>
      <c r="D55" s="35" t="n"/>
      <c r="E55" s="36" t="n"/>
      <c r="F55" s="37" t="str">
        <f>IF(A55="","",IF(C55="Serviço",IF('PARÂMETROS'!$B$17="","",E55*'PARÂMETROS'!$B$17),D55))</f>
        <v/>
      </c>
      <c r="G55" s="35" t="n"/>
      <c r="H55" s="38" t="str">
        <f>IF(OR(A55="",F55="",G55=""),"",G55-F55)</f>
        <v/>
      </c>
      <c r="I55" s="39" t="str">
        <f>IF(OR(A55="",G55="",G55&lt;=0,H55=""),"",H55/G55)</f>
        <v/>
      </c>
    </row>
    <row r="56" ht="22" customHeight="1">
      <c r="A56" s="28" t="n"/>
      <c r="B56" s="28" t="n"/>
      <c r="C56" s="28" t="n"/>
      <c r="D56" s="29" t="n"/>
      <c r="E56" s="30" t="n"/>
      <c r="F56" s="31" t="str">
        <f>IF(A56="","",IF(C56="Serviço",IF('PARÂMETROS'!$B$17="","",E56*'PARÂMETROS'!$B$17),D56))</f>
        <v/>
      </c>
      <c r="G56" s="29" t="n"/>
      <c r="H56" s="32" t="str">
        <f>IF(OR(A56="",F56="",G56=""),"",G56-F56)</f>
        <v/>
      </c>
      <c r="I56" s="33" t="str">
        <f>IF(OR(A56="",G56="",G56&lt;=0,H56=""),"",H56/G56)</f>
        <v/>
      </c>
    </row>
    <row r="57" ht="22" customHeight="1">
      <c r="A57" s="34" t="n"/>
      <c r="B57" s="34" t="n"/>
      <c r="C57" s="34" t="n"/>
      <c r="D57" s="35" t="n"/>
      <c r="E57" s="36" t="n"/>
      <c r="F57" s="37" t="str">
        <f>IF(A57="","",IF(C57="Serviço",IF('PARÂMETROS'!$B$17="","",E57*'PARÂMETROS'!$B$17),D57))</f>
        <v/>
      </c>
      <c r="G57" s="35" t="n"/>
      <c r="H57" s="38" t="str">
        <f>IF(OR(A57="",F57="",G57=""),"",G57-F57)</f>
        <v/>
      </c>
      <c r="I57" s="39" t="str">
        <f>IF(OR(A57="",G57="",G57&lt;=0,H57=""),"",H57/G57)</f>
        <v/>
      </c>
    </row>
    <row r="58" ht="22" customHeight="1">
      <c r="A58" s="28" t="n"/>
      <c r="B58" s="28" t="n"/>
      <c r="C58" s="28" t="n"/>
      <c r="D58" s="29" t="n"/>
      <c r="E58" s="30" t="n"/>
      <c r="F58" s="31" t="str">
        <f>IF(A58="","",IF(C58="Serviço",IF('PARÂMETROS'!$B$17="","",E58*'PARÂMETROS'!$B$17),D58))</f>
        <v/>
      </c>
      <c r="G58" s="29" t="n"/>
      <c r="H58" s="32" t="str">
        <f>IF(OR(A58="",F58="",G58=""),"",G58-F58)</f>
        <v/>
      </c>
      <c r="I58" s="33" t="str">
        <f>IF(OR(A58="",G58="",G58&lt;=0,H58=""),"",H58/G58)</f>
        <v/>
      </c>
    </row>
    <row r="59" ht="22" customHeight="1">
      <c r="A59" s="34" t="n"/>
      <c r="B59" s="34" t="n"/>
      <c r="C59" s="34" t="n"/>
      <c r="D59" s="35" t="n"/>
      <c r="E59" s="36" t="n"/>
      <c r="F59" s="37" t="str">
        <f>IF(A59="","",IF(C59="Serviço",IF('PARÂMETROS'!$B$17="","",E59*'PARÂMETROS'!$B$17),D59))</f>
        <v/>
      </c>
      <c r="G59" s="35" t="n"/>
      <c r="H59" s="38" t="str">
        <f>IF(OR(A59="",F59="",G59=""),"",G59-F59)</f>
        <v/>
      </c>
      <c r="I59" s="39" t="str">
        <f>IF(OR(A59="",G59="",G59&lt;=0,H59=""),"",H59/G59)</f>
        <v/>
      </c>
    </row>
    <row r="60" ht="22" customHeight="1">
      <c r="A60" s="28" t="n"/>
      <c r="B60" s="28" t="n"/>
      <c r="C60" s="28" t="n"/>
      <c r="D60" s="29" t="n"/>
      <c r="E60" s="30" t="n"/>
      <c r="F60" s="31" t="str">
        <f>IF(A60="","",IF(C60="Serviço",IF('PARÂMETROS'!$B$17="","",E60*'PARÂMETROS'!$B$17),D60))</f>
        <v/>
      </c>
      <c r="G60" s="29" t="n"/>
      <c r="H60" s="32" t="str">
        <f>IF(OR(A60="",F60="",G60=""),"",G60-F60)</f>
        <v/>
      </c>
      <c r="I60" s="33" t="str">
        <f>IF(OR(A60="",G60="",G60&lt;=0,H60=""),"",H60/G60)</f>
        <v/>
      </c>
    </row>
    <row r="61" ht="22" customHeight="1">
      <c r="A61" s="34" t="n"/>
      <c r="B61" s="34" t="n"/>
      <c r="C61" s="34" t="n"/>
      <c r="D61" s="35" t="n"/>
      <c r="E61" s="36" t="n"/>
      <c r="F61" s="37" t="str">
        <f>IF(A61="","",IF(C61="Serviço",IF('PARÂMETROS'!$B$17="","",E61*'PARÂMETROS'!$B$17),D61))</f>
        <v/>
      </c>
      <c r="G61" s="35" t="n"/>
      <c r="H61" s="38" t="str">
        <f>IF(OR(A61="",F61="",G61=""),"",G61-F61)</f>
        <v/>
      </c>
      <c r="I61" s="39" t="str">
        <f>IF(OR(A61="",G61="",G61&lt;=0,H61=""),"",H61/G61)</f>
        <v/>
      </c>
    </row>
    <row r="62" ht="22" customHeight="1">
      <c r="A62" s="28" t="n"/>
      <c r="B62" s="28" t="n"/>
      <c r="C62" s="28" t="n"/>
      <c r="D62" s="29" t="n"/>
      <c r="E62" s="30" t="n"/>
      <c r="F62" s="31" t="str">
        <f>IF(A62="","",IF(C62="Serviço",IF('PARÂMETROS'!$B$17="","",E62*'PARÂMETROS'!$B$17),D62))</f>
        <v/>
      </c>
      <c r="G62" s="29" t="n"/>
      <c r="H62" s="32" t="str">
        <f>IF(OR(A62="",F62="",G62=""),"",G62-F62)</f>
        <v/>
      </c>
      <c r="I62" s="33" t="str">
        <f>IF(OR(A62="",G62="",G62&lt;=0,H62=""),"",H62/G62)</f>
        <v/>
      </c>
    </row>
    <row r="63" ht="22" customHeight="1">
      <c r="A63" s="34" t="n"/>
      <c r="B63" s="34" t="n"/>
      <c r="C63" s="34" t="n"/>
      <c r="D63" s="35" t="n"/>
      <c r="E63" s="36" t="n"/>
      <c r="F63" s="37" t="str">
        <f>IF(A63="","",IF(C63="Serviço",IF('PARÂMETROS'!$B$17="","",E63*'PARÂMETROS'!$B$17),D63))</f>
        <v/>
      </c>
      <c r="G63" s="35" t="n"/>
      <c r="H63" s="38" t="str">
        <f>IF(OR(A63="",F63="",G63=""),"",G63-F63)</f>
        <v/>
      </c>
      <c r="I63" s="39" t="str">
        <f>IF(OR(A63="",G63="",G63&lt;=0,H63=""),"",H63/G63)</f>
        <v/>
      </c>
    </row>
    <row r="64" ht="22" customHeight="1">
      <c r="A64" s="28" t="n"/>
      <c r="B64" s="28" t="n"/>
      <c r="C64" s="28" t="n"/>
      <c r="D64" s="29" t="n"/>
      <c r="E64" s="30" t="n"/>
      <c r="F64" s="31" t="str">
        <f>IF(A64="","",IF(C64="Serviço",IF('PARÂMETROS'!$B$17="","",E64*'PARÂMETROS'!$B$17),D64))</f>
        <v/>
      </c>
      <c r="G64" s="29" t="n"/>
      <c r="H64" s="32" t="str">
        <f>IF(OR(A64="",F64="",G64=""),"",G64-F64)</f>
        <v/>
      </c>
      <c r="I64" s="33" t="str">
        <f>IF(OR(A64="",G64="",G64&lt;=0,H64=""),"",H64/G64)</f>
        <v/>
      </c>
    </row>
    <row r="65" ht="22" customHeight="1">
      <c r="A65" s="34" t="n"/>
      <c r="B65" s="34" t="n"/>
      <c r="C65" s="34" t="n"/>
      <c r="D65" s="35" t="n"/>
      <c r="E65" s="36" t="n"/>
      <c r="F65" s="37" t="str">
        <f>IF(A65="","",IF(C65="Serviço",IF('PARÂMETROS'!$B$17="","",E65*'PARÂMETROS'!$B$17),D65))</f>
        <v/>
      </c>
      <c r="G65" s="35" t="n"/>
      <c r="H65" s="38" t="str">
        <f>IF(OR(A65="",F65="",G65=""),"",G65-F65)</f>
        <v/>
      </c>
      <c r="I65" s="39" t="str">
        <f>IF(OR(A65="",G65="",G65&lt;=0,H65=""),"",H65/G65)</f>
        <v/>
      </c>
    </row>
    <row r="66" ht="22" customHeight="1">
      <c r="A66" s="28" t="n"/>
      <c r="B66" s="28" t="n"/>
      <c r="C66" s="28" t="n"/>
      <c r="D66" s="29" t="n"/>
      <c r="E66" s="30" t="n"/>
      <c r="F66" s="31" t="str">
        <f>IF(A66="","",IF(C66="Serviço",IF('PARÂMETROS'!$B$17="","",E66*'PARÂMETROS'!$B$17),D66))</f>
        <v/>
      </c>
      <c r="G66" s="29" t="n"/>
      <c r="H66" s="32" t="str">
        <f>IF(OR(A66="",F66="",G66=""),"",G66-F66)</f>
        <v/>
      </c>
      <c r="I66" s="33" t="str">
        <f>IF(OR(A66="",G66="",G66&lt;=0,H66=""),"",H66/G66)</f>
        <v/>
      </c>
    </row>
    <row r="67" ht="22" customHeight="1">
      <c r="A67" s="34" t="n"/>
      <c r="B67" s="34" t="n"/>
      <c r="C67" s="34" t="n"/>
      <c r="D67" s="35" t="n"/>
      <c r="E67" s="36" t="n"/>
      <c r="F67" s="37" t="str">
        <f>IF(A67="","",IF(C67="Serviço",IF('PARÂMETROS'!$B$17="","",E67*'PARÂMETROS'!$B$17),D67))</f>
        <v/>
      </c>
      <c r="G67" s="35" t="n"/>
      <c r="H67" s="38" t="str">
        <f>IF(OR(A67="",F67="",G67=""),"",G67-F67)</f>
        <v/>
      </c>
      <c r="I67" s="39" t="str">
        <f>IF(OR(A67="",G67="",G67&lt;=0,H67=""),"",H67/G67)</f>
        <v/>
      </c>
    </row>
    <row r="68" ht="22" customHeight="1">
      <c r="A68" s="28" t="n"/>
      <c r="B68" s="28" t="n"/>
      <c r="C68" s="28" t="n"/>
      <c r="D68" s="29" t="n"/>
      <c r="E68" s="30" t="n"/>
      <c r="F68" s="31" t="str">
        <f>IF(A68="","",IF(C68="Serviço",IF('PARÂMETROS'!$B$17="","",E68*'PARÂMETROS'!$B$17),D68))</f>
        <v/>
      </c>
      <c r="G68" s="29" t="n"/>
      <c r="H68" s="32" t="str">
        <f>IF(OR(A68="",F68="",G68=""),"",G68-F68)</f>
        <v/>
      </c>
      <c r="I68" s="33" t="str">
        <f>IF(OR(A68="",G68="",G68&lt;=0,H68=""),"",H68/G68)</f>
        <v/>
      </c>
    </row>
    <row r="69" ht="22" customHeight="1">
      <c r="A69" s="34" t="n"/>
      <c r="B69" s="34" t="n"/>
      <c r="C69" s="34" t="n"/>
      <c r="D69" s="35" t="n"/>
      <c r="E69" s="36" t="n"/>
      <c r="F69" s="37" t="str">
        <f>IF(A69="","",IF(C69="Serviço",IF('PARÂMETROS'!$B$17="","",E69*'PARÂMETROS'!$B$17),D69))</f>
        <v/>
      </c>
      <c r="G69" s="35" t="n"/>
      <c r="H69" s="38" t="str">
        <f>IF(OR(A69="",F69="",G69=""),"",G69-F69)</f>
        <v/>
      </c>
      <c r="I69" s="39" t="str">
        <f>IF(OR(A69="",G69="",G69&lt;=0,H69=""),"",H69/G69)</f>
        <v/>
      </c>
    </row>
    <row r="70" ht="22" customHeight="1">
      <c r="A70" s="28" t="n"/>
      <c r="B70" s="28" t="n"/>
      <c r="C70" s="28" t="n"/>
      <c r="D70" s="29" t="n"/>
      <c r="E70" s="30" t="n"/>
      <c r="F70" s="31" t="str">
        <f>IF(A70="","",IF(C70="Serviço",IF('PARÂMETROS'!$B$17="","",E70*'PARÂMETROS'!$B$17),D70))</f>
        <v/>
      </c>
      <c r="G70" s="29" t="n"/>
      <c r="H70" s="32" t="str">
        <f>IF(OR(A70="",F70="",G70=""),"",G70-F70)</f>
        <v/>
      </c>
      <c r="I70" s="33" t="str">
        <f>IF(OR(A70="",G70="",G70&lt;=0,H70=""),"",H70/G70)</f>
        <v/>
      </c>
    </row>
    <row r="71" ht="22" customHeight="1">
      <c r="A71" s="34" t="n"/>
      <c r="B71" s="34" t="n"/>
      <c r="C71" s="34" t="n"/>
      <c r="D71" s="35" t="n"/>
      <c r="E71" s="36" t="n"/>
      <c r="F71" s="37" t="str">
        <f>IF(A71="","",IF(C71="Serviço",IF('PARÂMETROS'!$B$17="","",E71*'PARÂMETROS'!$B$17),D71))</f>
        <v/>
      </c>
      <c r="G71" s="35" t="n"/>
      <c r="H71" s="38" t="str">
        <f>IF(OR(A71="",F71="",G71=""),"",G71-F71)</f>
        <v/>
      </c>
      <c r="I71" s="39" t="str">
        <f>IF(OR(A71="",G71="",G71&lt;=0,H71=""),"",H71/G71)</f>
        <v/>
      </c>
    </row>
    <row r="72" ht="22" customHeight="1">
      <c r="A72" s="28" t="n"/>
      <c r="B72" s="28" t="n"/>
      <c r="C72" s="28" t="n"/>
      <c r="D72" s="29" t="n"/>
      <c r="E72" s="30" t="n"/>
      <c r="F72" s="31" t="str">
        <f>IF(A72="","",IF(C72="Serviço",IF('PARÂMETROS'!$B$17="","",E72*'PARÂMETROS'!$B$17),D72))</f>
        <v/>
      </c>
      <c r="G72" s="29" t="n"/>
      <c r="H72" s="32" t="str">
        <f>IF(OR(A72="",F72="",G72=""),"",G72-F72)</f>
        <v/>
      </c>
      <c r="I72" s="33" t="str">
        <f>IF(OR(A72="",G72="",G72&lt;=0,H72=""),"",H72/G72)</f>
        <v/>
      </c>
    </row>
    <row r="73" ht="22" customHeight="1">
      <c r="A73" s="34" t="n"/>
      <c r="B73" s="34" t="n"/>
      <c r="C73" s="34" t="n"/>
      <c r="D73" s="35" t="n"/>
      <c r="E73" s="36" t="n"/>
      <c r="F73" s="37" t="str">
        <f>IF(A73="","",IF(C73="Serviço",IF('PARÂMETROS'!$B$17="","",E73*'PARÂMETROS'!$B$17),D73))</f>
        <v/>
      </c>
      <c r="G73" s="35" t="n"/>
      <c r="H73" s="38" t="str">
        <f>IF(OR(A73="",F73="",G73=""),"",G73-F73)</f>
        <v/>
      </c>
      <c r="I73" s="39" t="str">
        <f>IF(OR(A73="",G73="",G73&lt;=0,H73=""),"",H73/G73)</f>
        <v/>
      </c>
    </row>
    <row r="74" ht="22" customHeight="1">
      <c r="A74" s="28" t="n"/>
      <c r="B74" s="28" t="n"/>
      <c r="C74" s="28" t="n"/>
      <c r="D74" s="29" t="n"/>
      <c r="E74" s="30" t="n"/>
      <c r="F74" s="31" t="str">
        <f>IF(A74="","",IF(C74="Serviço",IF('PARÂMETROS'!$B$17="","",E74*'PARÂMETROS'!$B$17),D74))</f>
        <v/>
      </c>
      <c r="G74" s="29" t="n"/>
      <c r="H74" s="32" t="str">
        <f>IF(OR(A74="",F74="",G74=""),"",G74-F74)</f>
        <v/>
      </c>
      <c r="I74" s="33" t="str">
        <f>IF(OR(A74="",G74="",G74&lt;=0,H74=""),"",H74/G74)</f>
        <v/>
      </c>
    </row>
    <row r="75" ht="22" customHeight="1">
      <c r="A75" s="34" t="n"/>
      <c r="B75" s="34" t="n"/>
      <c r="C75" s="34" t="n"/>
      <c r="D75" s="35" t="n"/>
      <c r="E75" s="36" t="n"/>
      <c r="F75" s="37" t="str">
        <f>IF(A75="","",IF(C75="Serviço",IF('PARÂMETROS'!$B$17="","",E75*'PARÂMETROS'!$B$17),D75))</f>
        <v/>
      </c>
      <c r="G75" s="35" t="n"/>
      <c r="H75" s="38" t="str">
        <f>IF(OR(A75="",F75="",G75=""),"",G75-F75)</f>
        <v/>
      </c>
      <c r="I75" s="39" t="str">
        <f>IF(OR(A75="",G75="",G75&lt;=0,H75=""),"",H75/G75)</f>
        <v/>
      </c>
    </row>
    <row r="76" ht="22" customHeight="1">
      <c r="A76" s="28" t="n"/>
      <c r="B76" s="28" t="n"/>
      <c r="C76" s="28" t="n"/>
      <c r="D76" s="29" t="n"/>
      <c r="E76" s="30" t="n"/>
      <c r="F76" s="31" t="str">
        <f>IF(A76="","",IF(C76="Serviço",IF('PARÂMETROS'!$B$17="","",E76*'PARÂMETROS'!$B$17),D76))</f>
        <v/>
      </c>
      <c r="G76" s="29" t="n"/>
      <c r="H76" s="32" t="str">
        <f>IF(OR(A76="",F76="",G76=""),"",G76-F76)</f>
        <v/>
      </c>
      <c r="I76" s="33" t="str">
        <f>IF(OR(A76="",G76="",G76&lt;=0,H76=""),"",H76/G76)</f>
        <v/>
      </c>
    </row>
    <row r="77" ht="22" customHeight="1">
      <c r="A77" s="34" t="n"/>
      <c r="B77" s="34" t="n"/>
      <c r="C77" s="34" t="n"/>
      <c r="D77" s="35" t="n"/>
      <c r="E77" s="36" t="n"/>
      <c r="F77" s="37" t="str">
        <f>IF(A77="","",IF(C77="Serviço",IF('PARÂMETROS'!$B$17="","",E77*'PARÂMETROS'!$B$17),D77))</f>
        <v/>
      </c>
      <c r="G77" s="35" t="n"/>
      <c r="H77" s="38" t="str">
        <f>IF(OR(A77="",F77="",G77=""),"",G77-F77)</f>
        <v/>
      </c>
      <c r="I77" s="39" t="str">
        <f>IF(OR(A77="",G77="",G77&lt;=0,H77=""),"",H77/G77)</f>
        <v/>
      </c>
    </row>
    <row r="78" ht="22" customHeight="1">
      <c r="A78" s="28" t="n"/>
      <c r="B78" s="28" t="n"/>
      <c r="C78" s="28" t="n"/>
      <c r="D78" s="29" t="n"/>
      <c r="E78" s="30" t="n"/>
      <c r="F78" s="31" t="str">
        <f>IF(A78="","",IF(C78="Serviço",IF('PARÂMETROS'!$B$17="","",E78*'PARÂMETROS'!$B$17),D78))</f>
        <v/>
      </c>
      <c r="G78" s="29" t="n"/>
      <c r="H78" s="32" t="str">
        <f>IF(OR(A78="",F78="",G78=""),"",G78-F78)</f>
        <v/>
      </c>
      <c r="I78" s="33" t="str">
        <f>IF(OR(A78="",G78="",G78&lt;=0,H78=""),"",H78/G78)</f>
        <v/>
      </c>
    </row>
    <row r="79" ht="22" customHeight="1">
      <c r="A79" s="34" t="n"/>
      <c r="B79" s="34" t="n"/>
      <c r="C79" s="34" t="n"/>
      <c r="D79" s="35" t="n"/>
      <c r="E79" s="36" t="n"/>
      <c r="F79" s="37" t="str">
        <f>IF(A79="","",IF(C79="Serviço",IF('PARÂMETROS'!$B$17="","",E79*'PARÂMETROS'!$B$17),D79))</f>
        <v/>
      </c>
      <c r="G79" s="35" t="n"/>
      <c r="H79" s="38" t="str">
        <f>IF(OR(A79="",F79="",G79=""),"",G79-F79)</f>
        <v/>
      </c>
      <c r="I79" s="39" t="str">
        <f>IF(OR(A79="",G79="",G79&lt;=0,H79=""),"",H79/G79)</f>
        <v/>
      </c>
    </row>
    <row r="80" ht="22" customHeight="1">
      <c r="A80" s="28" t="n"/>
      <c r="B80" s="28" t="n"/>
      <c r="C80" s="28" t="n"/>
      <c r="D80" s="29" t="n"/>
      <c r="E80" s="30" t="n"/>
      <c r="F80" s="31" t="str">
        <f>IF(A80="","",IF(C80="Serviço",IF('PARÂMETROS'!$B$17="","",E80*'PARÂMETROS'!$B$17),D80))</f>
        <v/>
      </c>
      <c r="G80" s="29" t="n"/>
      <c r="H80" s="32" t="str">
        <f>IF(OR(A80="",F80="",G80=""),"",G80-F80)</f>
        <v/>
      </c>
      <c r="I80" s="33" t="str">
        <f>IF(OR(A80="",G80="",G80&lt;=0,H80=""),"",H80/G80)</f>
        <v/>
      </c>
    </row>
    <row r="81" ht="22" customHeight="1">
      <c r="A81" s="34" t="n"/>
      <c r="B81" s="34" t="n"/>
      <c r="C81" s="34" t="n"/>
      <c r="D81" s="35" t="n"/>
      <c r="E81" s="36" t="n"/>
      <c r="F81" s="37" t="str">
        <f>IF(A81="","",IF(C81="Serviço",IF('PARÂMETROS'!$B$17="","",E81*'PARÂMETROS'!$B$17),D81))</f>
        <v/>
      </c>
      <c r="G81" s="35" t="n"/>
      <c r="H81" s="38" t="str">
        <f>IF(OR(A81="",F81="",G81=""),"",G81-F81)</f>
        <v/>
      </c>
      <c r="I81" s="39" t="str">
        <f>IF(OR(A81="",G81="",G81&lt;=0,H81=""),"",H81/G81)</f>
        <v/>
      </c>
    </row>
    <row r="82" ht="22" customHeight="1">
      <c r="A82" s="28" t="n"/>
      <c r="B82" s="28" t="n"/>
      <c r="C82" s="28" t="n"/>
      <c r="D82" s="29" t="n"/>
      <c r="E82" s="30" t="n"/>
      <c r="F82" s="31" t="str">
        <f>IF(A82="","",IF(C82="Serviço",IF('PARÂMETROS'!$B$17="","",E82*'PARÂMETROS'!$B$17),D82))</f>
        <v/>
      </c>
      <c r="G82" s="29" t="n"/>
      <c r="H82" s="32" t="str">
        <f>IF(OR(A82="",F82="",G82=""),"",G82-F82)</f>
        <v/>
      </c>
      <c r="I82" s="33" t="str">
        <f>IF(OR(A82="",G82="",G82&lt;=0,H82=""),"",H82/G82)</f>
        <v/>
      </c>
    </row>
    <row r="83" ht="22" customHeight="1">
      <c r="A83" s="34" t="n"/>
      <c r="B83" s="34" t="n"/>
      <c r="C83" s="34" t="n"/>
      <c r="D83" s="35" t="n"/>
      <c r="E83" s="36" t="n"/>
      <c r="F83" s="37" t="str">
        <f>IF(A83="","",IF(C83="Serviço",IF('PARÂMETROS'!$B$17="","",E83*'PARÂMETROS'!$B$17),D83))</f>
        <v/>
      </c>
      <c r="G83" s="35" t="n"/>
      <c r="H83" s="38" t="str">
        <f>IF(OR(A83="",F83="",G83=""),"",G83-F83)</f>
        <v/>
      </c>
      <c r="I83" s="39" t="str">
        <f>IF(OR(A83="",G83="",G83&lt;=0,H83=""),"",H83/G83)</f>
        <v/>
      </c>
    </row>
    <row r="84" ht="22" customHeight="1">
      <c r="A84" s="28" t="n"/>
      <c r="B84" s="28" t="n"/>
      <c r="C84" s="28" t="n"/>
      <c r="D84" s="29" t="n"/>
      <c r="E84" s="30" t="n"/>
      <c r="F84" s="31" t="str">
        <f>IF(A84="","",IF(C84="Serviço",IF('PARÂMETROS'!$B$17="","",E84*'PARÂMETROS'!$B$17),D84))</f>
        <v/>
      </c>
      <c r="G84" s="29" t="n"/>
      <c r="H84" s="32" t="str">
        <f>IF(OR(A84="",F84="",G84=""),"",G84-F84)</f>
        <v/>
      </c>
      <c r="I84" s="33" t="str">
        <f>IF(OR(A84="",G84="",G84&lt;=0,H84=""),"",H84/G84)</f>
        <v/>
      </c>
    </row>
    <row r="85" ht="22" customHeight="1">
      <c r="A85" s="34" t="n"/>
      <c r="B85" s="34" t="n"/>
      <c r="C85" s="34" t="n"/>
      <c r="D85" s="35" t="n"/>
      <c r="E85" s="36" t="n"/>
      <c r="F85" s="37" t="str">
        <f>IF(A85="","",IF(C85="Serviço",IF('PARÂMETROS'!$B$17="","",E85*'PARÂMETROS'!$B$17),D85))</f>
        <v/>
      </c>
      <c r="G85" s="35" t="n"/>
      <c r="H85" s="38" t="str">
        <f>IF(OR(A85="",F85="",G85=""),"",G85-F85)</f>
        <v/>
      </c>
      <c r="I85" s="39" t="str">
        <f>IF(OR(A85="",G85="",G85&lt;=0,H85=""),"",H85/G85)</f>
        <v/>
      </c>
    </row>
    <row r="86" ht="22" customHeight="1">
      <c r="A86" s="28" t="n"/>
      <c r="B86" s="28" t="n"/>
      <c r="C86" s="28" t="n"/>
      <c r="D86" s="29" t="n"/>
      <c r="E86" s="30" t="n"/>
      <c r="F86" s="31" t="str">
        <f>IF(A86="","",IF(C86="Serviço",IF('PARÂMETROS'!$B$17="","",E86*'PARÂMETROS'!$B$17),D86))</f>
        <v/>
      </c>
      <c r="G86" s="29" t="n"/>
      <c r="H86" s="32" t="str">
        <f>IF(OR(A86="",F86="",G86=""),"",G86-F86)</f>
        <v/>
      </c>
      <c r="I86" s="33" t="str">
        <f>IF(OR(A86="",G86="",G86&lt;=0,H86=""),"",H86/G86)</f>
        <v/>
      </c>
    </row>
    <row r="87" ht="22" customHeight="1">
      <c r="A87" s="34" t="n"/>
      <c r="B87" s="34" t="n"/>
      <c r="C87" s="34" t="n"/>
      <c r="D87" s="35" t="n"/>
      <c r="E87" s="36" t="n"/>
      <c r="F87" s="37" t="str">
        <f>IF(A87="","",IF(C87="Serviço",IF('PARÂMETROS'!$B$17="","",E87*'PARÂMETROS'!$B$17),D87))</f>
        <v/>
      </c>
      <c r="G87" s="35" t="n"/>
      <c r="H87" s="38" t="str">
        <f>IF(OR(A87="",F87="",G87=""),"",G87-F87)</f>
        <v/>
      </c>
      <c r="I87" s="39" t="str">
        <f>IF(OR(A87="",G87="",G87&lt;=0,H87=""),"",H87/G87)</f>
        <v/>
      </c>
    </row>
  </sheetData>
  <autoFilter ref="A7:I87"/>
  <mergeCells count="4">
    <mergeCell ref="A5:I5"/>
    <mergeCell ref="A1:I2"/>
    <mergeCell ref="A3:I3"/>
    <mergeCell ref="A6:I6"/>
  </mergeCells>
  <conditionalFormatting sqref="H8:H87">
    <cfRule type="cellIs" priority="1" operator="lessThan" dxfId="0">
      <formula>0</formula>
    </cfRule>
  </conditionalFormatting>
  <dataValidations count="1">
    <dataValidation sqref="C8:C87" showDropDown="0" showInputMessage="0" showErrorMessage="1" allowBlank="1" errorTitle="Valor não previsto" error="Escolha uma opção da lista." type="list">
      <formula1>"Serviço,Peça"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7" customWidth="1" min="3" max="3"/>
    <col width="22" customWidth="1" min="4" max="4"/>
    <col width="12" customWidth="1" min="5" max="5"/>
    <col width="24" customWidth="1" min="6" max="6"/>
    <col width="24" customWidth="1" min="7" max="7"/>
    <col width="25" customWidth="1" min="8" max="8"/>
    <col width="25" customWidth="1" min="9" max="9"/>
    <col width="21" customWidth="1" min="10" max="10"/>
  </cols>
  <sheetData>
    <row r="1" ht="28" customHeight="1">
      <c r="A1" s="1" t="inlineStr">
        <is>
          <t>Itens de orçamento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Aprovação é informada pelo usuário, nunca presumida. Registre códigos sem dados pessoais.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6" t="inlineStr">
        <is>
          <t>COMO USAR: campos azuis = você preenche  •  resultados automáticos = fórmulas  •  valores dos exemplos são fictícios</t>
        </is>
      </c>
    </row>
    <row r="7" ht="37" customHeight="1">
      <c r="A7" s="27" t="inlineStr">
        <is>
          <t>ID orçamento</t>
        </is>
      </c>
      <c r="B7" s="27" t="inlineStr">
        <is>
          <t>Data</t>
        </is>
      </c>
      <c r="C7" s="27" t="inlineStr">
        <is>
          <t>OS</t>
        </is>
      </c>
      <c r="D7" s="27" t="inlineStr">
        <is>
          <t>Código do item</t>
        </is>
      </c>
      <c r="E7" s="27" t="inlineStr">
        <is>
          <t>Qtd</t>
        </is>
      </c>
      <c r="F7" s="27" t="inlineStr">
        <is>
          <t>Preço unitário (R$)</t>
        </is>
      </c>
      <c r="G7" s="27" t="inlineStr">
        <is>
          <t>Custo unitário (R$)</t>
        </is>
      </c>
      <c r="H7" s="27" t="inlineStr">
        <is>
          <t>Total previsto (R$)</t>
        </is>
      </c>
      <c r="I7" s="27" t="inlineStr">
        <is>
          <t>Custo previsto (R$)</t>
        </is>
      </c>
      <c r="J7" s="27" t="inlineStr">
        <is>
          <t>Situação</t>
        </is>
      </c>
    </row>
    <row r="8" ht="22" customHeight="1">
      <c r="A8" s="28" t="inlineStr">
        <is>
          <t>ORC-001</t>
        </is>
      </c>
      <c r="B8" s="40" t="n">
        <v>46308</v>
      </c>
      <c r="C8" s="28" t="inlineStr">
        <is>
          <t>OS-001</t>
        </is>
      </c>
      <c r="D8" s="28" t="inlineStr">
        <is>
          <t>SRV-01</t>
        </is>
      </c>
      <c r="E8" s="30" t="n">
        <v>1</v>
      </c>
      <c r="F8" s="31" t="n">
        <f>IF(D8="","",IFERROR(VLOOKUP(D8,ITENS!$A$8:$I$87,7,FALSE),""))</f>
        <v>245</v>
      </c>
      <c r="G8" s="31" t="n">
        <f>IF(D8="","",IFERROR(VLOOKUP(D8,ITENS!$A$8:$I$87,6,FALSE),""))</f>
        <v>109.96753246753246</v>
      </c>
      <c r="H8" s="32" t="n">
        <f>IF(OR(D8="",E8="",F8=""),"",E8*F8)</f>
        <v>245.0</v>
      </c>
      <c r="I8" s="32" t="n">
        <f>IF(OR(D8="",E8="",G8=""),"",E8*G8)</f>
        <v>109.96753246753246</v>
      </c>
      <c r="J8" s="28" t="inlineStr">
        <is>
          <t>Aprovado</t>
        </is>
      </c>
    </row>
    <row r="9" ht="22" customHeight="1">
      <c r="A9" s="34" t="inlineStr">
        <is>
          <t>ORC-001</t>
        </is>
      </c>
      <c r="B9" s="41" t="n">
        <v>46308</v>
      </c>
      <c r="C9" s="34" t="inlineStr">
        <is>
          <t>OS-001</t>
        </is>
      </c>
      <c r="D9" s="34" t="inlineStr">
        <is>
          <t>PEC-01</t>
        </is>
      </c>
      <c r="E9" s="36" t="n">
        <v>1</v>
      </c>
      <c r="F9" s="37" t="n">
        <f>IF(D9="","",IFERROR(VLOOKUP(D9,ITENS!$A$8:$I$87,7,FALSE),""))</f>
        <v>145</v>
      </c>
      <c r="G9" s="37" t="n">
        <f>IF(D9="","",IFERROR(VLOOKUP(D9,ITENS!$A$8:$I$87,6,FALSE),""))</f>
        <v>88</v>
      </c>
      <c r="H9" s="38" t="n">
        <f>IF(OR(D9="",E9="",F9=""),"",E9*F9)</f>
        <v>145.0</v>
      </c>
      <c r="I9" s="38" t="n">
        <f>IF(OR(D9="",E9="",G9=""),"",E9*G9)</f>
        <v>88.0</v>
      </c>
      <c r="J9" s="34" t="inlineStr">
        <is>
          <t>Aprovado</t>
        </is>
      </c>
    </row>
    <row r="10" ht="22" customHeight="1">
      <c r="A10" s="28" t="inlineStr">
        <is>
          <t>ORC-002</t>
        </is>
      </c>
      <c r="B10" s="40" t="n">
        <v>46308</v>
      </c>
      <c r="C10" s="28" t="inlineStr">
        <is>
          <t>OS-002</t>
        </is>
      </c>
      <c r="D10" s="28" t="inlineStr">
        <is>
          <t>SRV-02</t>
        </is>
      </c>
      <c r="E10" s="30" t="n">
        <v>1</v>
      </c>
      <c r="F10" s="31" t="n">
        <f>IF(D10="","",IFERROR(VLOOKUP(D10,ITENS!$A$8:$I$87,7,FALSE),""))</f>
        <v>130</v>
      </c>
      <c r="G10" s="31" t="n">
        <f>IF(D10="","",IFERROR(VLOOKUP(D10,ITENS!$A$8:$I$87,6,FALSE),""))</f>
        <v>43.98701298701299</v>
      </c>
      <c r="H10" s="32" t="n">
        <f>IF(OR(D10="",E10="",F10=""),"",E10*F10)</f>
        <v>130.0</v>
      </c>
      <c r="I10" s="32" t="n">
        <f>IF(OR(D10="",E10="",G10=""),"",E10*G10)</f>
        <v>43.98701298701299</v>
      </c>
      <c r="J10" s="28" t="inlineStr">
        <is>
          <t>Aguardando</t>
        </is>
      </c>
    </row>
    <row r="11" ht="22" customHeight="1">
      <c r="A11" s="34" t="n"/>
      <c r="B11" s="41" t="n"/>
      <c r="C11" s="34" t="n"/>
      <c r="D11" s="34" t="n"/>
      <c r="E11" s="36" t="n"/>
      <c r="F11" s="37" t="str">
        <f>IF(D11="","",IFERROR(VLOOKUP(D11,ITENS!$A$8:$I$87,7,FALSE),""))</f>
        <v/>
      </c>
      <c r="G11" s="37" t="str">
        <f>IF(D11="","",IFERROR(VLOOKUP(D11,ITENS!$A$8:$I$87,6,FALSE),""))</f>
        <v/>
      </c>
      <c r="H11" s="38" t="str">
        <f>IF(OR(D11="",E11="",F11=""),"",E11*F11)</f>
        <v/>
      </c>
      <c r="I11" s="38" t="str">
        <f>IF(OR(D11="",E11="",G11=""),"",E11*G11)</f>
        <v/>
      </c>
      <c r="J11" s="34" t="n"/>
    </row>
    <row r="12" ht="22" customHeight="1">
      <c r="A12" s="28" t="n"/>
      <c r="B12" s="40" t="n"/>
      <c r="C12" s="28" t="n"/>
      <c r="D12" s="28" t="n"/>
      <c r="E12" s="30" t="n"/>
      <c r="F12" s="31" t="str">
        <f>IF(D12="","",IFERROR(VLOOKUP(D12,ITENS!$A$8:$I$87,7,FALSE),""))</f>
        <v/>
      </c>
      <c r="G12" s="31" t="str">
        <f>IF(D12="","",IFERROR(VLOOKUP(D12,ITENS!$A$8:$I$87,6,FALSE),""))</f>
        <v/>
      </c>
      <c r="H12" s="32" t="str">
        <f>IF(OR(D12="",E12="",F12=""),"",E12*F12)</f>
        <v/>
      </c>
      <c r="I12" s="32" t="str">
        <f>IF(OR(D12="",E12="",G12=""),"",E12*G12)</f>
        <v/>
      </c>
      <c r="J12" s="28" t="n"/>
    </row>
    <row r="13" ht="22" customHeight="1">
      <c r="A13" s="34" t="n"/>
      <c r="B13" s="41" t="n"/>
      <c r="C13" s="34" t="n"/>
      <c r="D13" s="34" t="n"/>
      <c r="E13" s="36" t="n"/>
      <c r="F13" s="37" t="str">
        <f>IF(D13="","",IFERROR(VLOOKUP(D13,ITENS!$A$8:$I$87,7,FALSE),""))</f>
        <v/>
      </c>
      <c r="G13" s="37" t="str">
        <f>IF(D13="","",IFERROR(VLOOKUP(D13,ITENS!$A$8:$I$87,6,FALSE),""))</f>
        <v/>
      </c>
      <c r="H13" s="38" t="str">
        <f>IF(OR(D13="",E13="",F13=""),"",E13*F13)</f>
        <v/>
      </c>
      <c r="I13" s="38" t="str">
        <f>IF(OR(D13="",E13="",G13=""),"",E13*G13)</f>
        <v/>
      </c>
      <c r="J13" s="34" t="n"/>
    </row>
    <row r="14" ht="22" customHeight="1">
      <c r="A14" s="28" t="n"/>
      <c r="B14" s="40" t="n"/>
      <c r="C14" s="28" t="n"/>
      <c r="D14" s="28" t="n"/>
      <c r="E14" s="30" t="n"/>
      <c r="F14" s="31" t="str">
        <f>IF(D14="","",IFERROR(VLOOKUP(D14,ITENS!$A$8:$I$87,7,FALSE),""))</f>
        <v/>
      </c>
      <c r="G14" s="31" t="str">
        <f>IF(D14="","",IFERROR(VLOOKUP(D14,ITENS!$A$8:$I$87,6,FALSE),""))</f>
        <v/>
      </c>
      <c r="H14" s="32" t="str">
        <f>IF(OR(D14="",E14="",F14=""),"",E14*F14)</f>
        <v/>
      </c>
      <c r="I14" s="32" t="str">
        <f>IF(OR(D14="",E14="",G14=""),"",E14*G14)</f>
        <v/>
      </c>
      <c r="J14" s="28" t="n"/>
    </row>
    <row r="15" ht="22" customHeight="1">
      <c r="A15" s="34" t="n"/>
      <c r="B15" s="41" t="n"/>
      <c r="C15" s="34" t="n"/>
      <c r="D15" s="34" t="n"/>
      <c r="E15" s="36" t="n"/>
      <c r="F15" s="37" t="str">
        <f>IF(D15="","",IFERROR(VLOOKUP(D15,ITENS!$A$8:$I$87,7,FALSE),""))</f>
        <v/>
      </c>
      <c r="G15" s="37" t="str">
        <f>IF(D15="","",IFERROR(VLOOKUP(D15,ITENS!$A$8:$I$87,6,FALSE),""))</f>
        <v/>
      </c>
      <c r="H15" s="38" t="str">
        <f>IF(OR(D15="",E15="",F15=""),"",E15*F15)</f>
        <v/>
      </c>
      <c r="I15" s="38" t="str">
        <f>IF(OR(D15="",E15="",G15=""),"",E15*G15)</f>
        <v/>
      </c>
      <c r="J15" s="34" t="n"/>
    </row>
    <row r="16" ht="22" customHeight="1">
      <c r="A16" s="28" t="n"/>
      <c r="B16" s="40" t="n"/>
      <c r="C16" s="28" t="n"/>
      <c r="D16" s="28" t="n"/>
      <c r="E16" s="30" t="n"/>
      <c r="F16" s="31" t="str">
        <f>IF(D16="","",IFERROR(VLOOKUP(D16,ITENS!$A$8:$I$87,7,FALSE),""))</f>
        <v/>
      </c>
      <c r="G16" s="31" t="str">
        <f>IF(D16="","",IFERROR(VLOOKUP(D16,ITENS!$A$8:$I$87,6,FALSE),""))</f>
        <v/>
      </c>
      <c r="H16" s="32" t="str">
        <f>IF(OR(D16="",E16="",F16=""),"",E16*F16)</f>
        <v/>
      </c>
      <c r="I16" s="32" t="str">
        <f>IF(OR(D16="",E16="",G16=""),"",E16*G16)</f>
        <v/>
      </c>
      <c r="J16" s="28" t="n"/>
    </row>
    <row r="17" ht="22" customHeight="1">
      <c r="A17" s="34" t="n"/>
      <c r="B17" s="41" t="n"/>
      <c r="C17" s="34" t="n"/>
      <c r="D17" s="34" t="n"/>
      <c r="E17" s="36" t="n"/>
      <c r="F17" s="37" t="str">
        <f>IF(D17="","",IFERROR(VLOOKUP(D17,ITENS!$A$8:$I$87,7,FALSE),""))</f>
        <v/>
      </c>
      <c r="G17" s="37" t="str">
        <f>IF(D17="","",IFERROR(VLOOKUP(D17,ITENS!$A$8:$I$87,6,FALSE),""))</f>
        <v/>
      </c>
      <c r="H17" s="38" t="str">
        <f>IF(OR(D17="",E17="",F17=""),"",E17*F17)</f>
        <v/>
      </c>
      <c r="I17" s="38" t="str">
        <f>IF(OR(D17="",E17="",G17=""),"",E17*G17)</f>
        <v/>
      </c>
      <c r="J17" s="34" t="n"/>
    </row>
    <row r="18" ht="22" customHeight="1">
      <c r="A18" s="28" t="n"/>
      <c r="B18" s="40" t="n"/>
      <c r="C18" s="28" t="n"/>
      <c r="D18" s="28" t="n"/>
      <c r="E18" s="30" t="n"/>
      <c r="F18" s="31" t="str">
        <f>IF(D18="","",IFERROR(VLOOKUP(D18,ITENS!$A$8:$I$87,7,FALSE),""))</f>
        <v/>
      </c>
      <c r="G18" s="31" t="str">
        <f>IF(D18="","",IFERROR(VLOOKUP(D18,ITENS!$A$8:$I$87,6,FALSE),""))</f>
        <v/>
      </c>
      <c r="H18" s="32" t="str">
        <f>IF(OR(D18="",E18="",F18=""),"",E18*F18)</f>
        <v/>
      </c>
      <c r="I18" s="32" t="str">
        <f>IF(OR(D18="",E18="",G18=""),"",E18*G18)</f>
        <v/>
      </c>
      <c r="J18" s="28" t="n"/>
    </row>
    <row r="19" ht="22" customHeight="1">
      <c r="A19" s="34" t="n"/>
      <c r="B19" s="41" t="n"/>
      <c r="C19" s="34" t="n"/>
      <c r="D19" s="34" t="n"/>
      <c r="E19" s="36" t="n"/>
      <c r="F19" s="37" t="str">
        <f>IF(D19="","",IFERROR(VLOOKUP(D19,ITENS!$A$8:$I$87,7,FALSE),""))</f>
        <v/>
      </c>
      <c r="G19" s="37" t="str">
        <f>IF(D19="","",IFERROR(VLOOKUP(D19,ITENS!$A$8:$I$87,6,FALSE),""))</f>
        <v/>
      </c>
      <c r="H19" s="38" t="str">
        <f>IF(OR(D19="",E19="",F19=""),"",E19*F19)</f>
        <v/>
      </c>
      <c r="I19" s="38" t="str">
        <f>IF(OR(D19="",E19="",G19=""),"",E19*G19)</f>
        <v/>
      </c>
      <c r="J19" s="34" t="n"/>
    </row>
    <row r="20" ht="22" customHeight="1">
      <c r="A20" s="28" t="n"/>
      <c r="B20" s="40" t="n"/>
      <c r="C20" s="28" t="n"/>
      <c r="D20" s="28" t="n"/>
      <c r="E20" s="30" t="n"/>
      <c r="F20" s="31" t="str">
        <f>IF(D20="","",IFERROR(VLOOKUP(D20,ITENS!$A$8:$I$87,7,FALSE),""))</f>
        <v/>
      </c>
      <c r="G20" s="31" t="str">
        <f>IF(D20="","",IFERROR(VLOOKUP(D20,ITENS!$A$8:$I$87,6,FALSE),""))</f>
        <v/>
      </c>
      <c r="H20" s="32" t="str">
        <f>IF(OR(D20="",E20="",F20=""),"",E20*F20)</f>
        <v/>
      </c>
      <c r="I20" s="32" t="str">
        <f>IF(OR(D20="",E20="",G20=""),"",E20*G20)</f>
        <v/>
      </c>
      <c r="J20" s="28" t="n"/>
    </row>
    <row r="21" ht="22" customHeight="1">
      <c r="A21" s="34" t="n"/>
      <c r="B21" s="41" t="n"/>
      <c r="C21" s="34" t="n"/>
      <c r="D21" s="34" t="n"/>
      <c r="E21" s="36" t="n"/>
      <c r="F21" s="37" t="str">
        <f>IF(D21="","",IFERROR(VLOOKUP(D21,ITENS!$A$8:$I$87,7,FALSE),""))</f>
        <v/>
      </c>
      <c r="G21" s="37" t="str">
        <f>IF(D21="","",IFERROR(VLOOKUP(D21,ITENS!$A$8:$I$87,6,FALSE),""))</f>
        <v/>
      </c>
      <c r="H21" s="38" t="str">
        <f>IF(OR(D21="",E21="",F21=""),"",E21*F21)</f>
        <v/>
      </c>
      <c r="I21" s="38" t="str">
        <f>IF(OR(D21="",E21="",G21=""),"",E21*G21)</f>
        <v/>
      </c>
      <c r="J21" s="34" t="n"/>
    </row>
    <row r="22" ht="22" customHeight="1">
      <c r="A22" s="28" t="n"/>
      <c r="B22" s="40" t="n"/>
      <c r="C22" s="28" t="n"/>
      <c r="D22" s="28" t="n"/>
      <c r="E22" s="30" t="n"/>
      <c r="F22" s="31" t="str">
        <f>IF(D22="","",IFERROR(VLOOKUP(D22,ITENS!$A$8:$I$87,7,FALSE),""))</f>
        <v/>
      </c>
      <c r="G22" s="31" t="str">
        <f>IF(D22="","",IFERROR(VLOOKUP(D22,ITENS!$A$8:$I$87,6,FALSE),""))</f>
        <v/>
      </c>
      <c r="H22" s="32" t="str">
        <f>IF(OR(D22="",E22="",F22=""),"",E22*F22)</f>
        <v/>
      </c>
      <c r="I22" s="32" t="str">
        <f>IF(OR(D22="",E22="",G22=""),"",E22*G22)</f>
        <v/>
      </c>
      <c r="J22" s="28" t="n"/>
    </row>
    <row r="23" ht="22" customHeight="1">
      <c r="A23" s="34" t="n"/>
      <c r="B23" s="41" t="n"/>
      <c r="C23" s="34" t="n"/>
      <c r="D23" s="34" t="n"/>
      <c r="E23" s="36" t="n"/>
      <c r="F23" s="37" t="str">
        <f>IF(D23="","",IFERROR(VLOOKUP(D23,ITENS!$A$8:$I$87,7,FALSE),""))</f>
        <v/>
      </c>
      <c r="G23" s="37" t="str">
        <f>IF(D23="","",IFERROR(VLOOKUP(D23,ITENS!$A$8:$I$87,6,FALSE),""))</f>
        <v/>
      </c>
      <c r="H23" s="38" t="str">
        <f>IF(OR(D23="",E23="",F23=""),"",E23*F23)</f>
        <v/>
      </c>
      <c r="I23" s="38" t="str">
        <f>IF(OR(D23="",E23="",G23=""),"",E23*G23)</f>
        <v/>
      </c>
      <c r="J23" s="34" t="n"/>
    </row>
    <row r="24" ht="22" customHeight="1">
      <c r="A24" s="28" t="n"/>
      <c r="B24" s="40" t="n"/>
      <c r="C24" s="28" t="n"/>
      <c r="D24" s="28" t="n"/>
      <c r="E24" s="30" t="n"/>
      <c r="F24" s="31" t="str">
        <f>IF(D24="","",IFERROR(VLOOKUP(D24,ITENS!$A$8:$I$87,7,FALSE),""))</f>
        <v/>
      </c>
      <c r="G24" s="31" t="str">
        <f>IF(D24="","",IFERROR(VLOOKUP(D24,ITENS!$A$8:$I$87,6,FALSE),""))</f>
        <v/>
      </c>
      <c r="H24" s="32" t="str">
        <f>IF(OR(D24="",E24="",F24=""),"",E24*F24)</f>
        <v/>
      </c>
      <c r="I24" s="32" t="str">
        <f>IF(OR(D24="",E24="",G24=""),"",E24*G24)</f>
        <v/>
      </c>
      <c r="J24" s="28" t="n"/>
    </row>
    <row r="25" ht="22" customHeight="1">
      <c r="A25" s="34" t="n"/>
      <c r="B25" s="41" t="n"/>
      <c r="C25" s="34" t="n"/>
      <c r="D25" s="34" t="n"/>
      <c r="E25" s="36" t="n"/>
      <c r="F25" s="37" t="str">
        <f>IF(D25="","",IFERROR(VLOOKUP(D25,ITENS!$A$8:$I$87,7,FALSE),""))</f>
        <v/>
      </c>
      <c r="G25" s="37" t="str">
        <f>IF(D25="","",IFERROR(VLOOKUP(D25,ITENS!$A$8:$I$87,6,FALSE),""))</f>
        <v/>
      </c>
      <c r="H25" s="38" t="str">
        <f>IF(OR(D25="",E25="",F25=""),"",E25*F25)</f>
        <v/>
      </c>
      <c r="I25" s="38" t="str">
        <f>IF(OR(D25="",E25="",G25=""),"",E25*G25)</f>
        <v/>
      </c>
      <c r="J25" s="34" t="n"/>
    </row>
    <row r="26" ht="22" customHeight="1">
      <c r="A26" s="28" t="n"/>
      <c r="B26" s="40" t="n"/>
      <c r="C26" s="28" t="n"/>
      <c r="D26" s="28" t="n"/>
      <c r="E26" s="30" t="n"/>
      <c r="F26" s="31" t="str">
        <f>IF(D26="","",IFERROR(VLOOKUP(D26,ITENS!$A$8:$I$87,7,FALSE),""))</f>
        <v/>
      </c>
      <c r="G26" s="31" t="str">
        <f>IF(D26="","",IFERROR(VLOOKUP(D26,ITENS!$A$8:$I$87,6,FALSE),""))</f>
        <v/>
      </c>
      <c r="H26" s="32" t="str">
        <f>IF(OR(D26="",E26="",F26=""),"",E26*F26)</f>
        <v/>
      </c>
      <c r="I26" s="32" t="str">
        <f>IF(OR(D26="",E26="",G26=""),"",E26*G26)</f>
        <v/>
      </c>
      <c r="J26" s="28" t="n"/>
    </row>
    <row r="27" ht="22" customHeight="1">
      <c r="A27" s="34" t="n"/>
      <c r="B27" s="41" t="n"/>
      <c r="C27" s="34" t="n"/>
      <c r="D27" s="34" t="n"/>
      <c r="E27" s="36" t="n"/>
      <c r="F27" s="37" t="str">
        <f>IF(D27="","",IFERROR(VLOOKUP(D27,ITENS!$A$8:$I$87,7,FALSE),""))</f>
        <v/>
      </c>
      <c r="G27" s="37" t="str">
        <f>IF(D27="","",IFERROR(VLOOKUP(D27,ITENS!$A$8:$I$87,6,FALSE),""))</f>
        <v/>
      </c>
      <c r="H27" s="38" t="str">
        <f>IF(OR(D27="",E27="",F27=""),"",E27*F27)</f>
        <v/>
      </c>
      <c r="I27" s="38" t="str">
        <f>IF(OR(D27="",E27="",G27=""),"",E27*G27)</f>
        <v/>
      </c>
      <c r="J27" s="34" t="n"/>
    </row>
    <row r="28" ht="22" customHeight="1">
      <c r="A28" s="28" t="n"/>
      <c r="B28" s="40" t="n"/>
      <c r="C28" s="28" t="n"/>
      <c r="D28" s="28" t="n"/>
      <c r="E28" s="30" t="n"/>
      <c r="F28" s="31" t="str">
        <f>IF(D28="","",IFERROR(VLOOKUP(D28,ITENS!$A$8:$I$87,7,FALSE),""))</f>
        <v/>
      </c>
      <c r="G28" s="31" t="str">
        <f>IF(D28="","",IFERROR(VLOOKUP(D28,ITENS!$A$8:$I$87,6,FALSE),""))</f>
        <v/>
      </c>
      <c r="H28" s="32" t="str">
        <f>IF(OR(D28="",E28="",F28=""),"",E28*F28)</f>
        <v/>
      </c>
      <c r="I28" s="32" t="str">
        <f>IF(OR(D28="",E28="",G28=""),"",E28*G28)</f>
        <v/>
      </c>
      <c r="J28" s="28" t="n"/>
    </row>
    <row r="29" ht="22" customHeight="1">
      <c r="A29" s="34" t="n"/>
      <c r="B29" s="41" t="n"/>
      <c r="C29" s="34" t="n"/>
      <c r="D29" s="34" t="n"/>
      <c r="E29" s="36" t="n"/>
      <c r="F29" s="37" t="str">
        <f>IF(D29="","",IFERROR(VLOOKUP(D29,ITENS!$A$8:$I$87,7,FALSE),""))</f>
        <v/>
      </c>
      <c r="G29" s="37" t="str">
        <f>IF(D29="","",IFERROR(VLOOKUP(D29,ITENS!$A$8:$I$87,6,FALSE),""))</f>
        <v/>
      </c>
      <c r="H29" s="38" t="str">
        <f>IF(OR(D29="",E29="",F29=""),"",E29*F29)</f>
        <v/>
      </c>
      <c r="I29" s="38" t="str">
        <f>IF(OR(D29="",E29="",G29=""),"",E29*G29)</f>
        <v/>
      </c>
      <c r="J29" s="34" t="n"/>
    </row>
    <row r="30" ht="22" customHeight="1">
      <c r="A30" s="28" t="n"/>
      <c r="B30" s="40" t="n"/>
      <c r="C30" s="28" t="n"/>
      <c r="D30" s="28" t="n"/>
      <c r="E30" s="30" t="n"/>
      <c r="F30" s="31" t="str">
        <f>IF(D30="","",IFERROR(VLOOKUP(D30,ITENS!$A$8:$I$87,7,FALSE),""))</f>
        <v/>
      </c>
      <c r="G30" s="31" t="str">
        <f>IF(D30="","",IFERROR(VLOOKUP(D30,ITENS!$A$8:$I$87,6,FALSE),""))</f>
        <v/>
      </c>
      <c r="H30" s="32" t="str">
        <f>IF(OR(D30="",E30="",F30=""),"",E30*F30)</f>
        <v/>
      </c>
      <c r="I30" s="32" t="str">
        <f>IF(OR(D30="",E30="",G30=""),"",E30*G30)</f>
        <v/>
      </c>
      <c r="J30" s="28" t="n"/>
    </row>
    <row r="31" ht="22" customHeight="1">
      <c r="A31" s="34" t="n"/>
      <c r="B31" s="41" t="n"/>
      <c r="C31" s="34" t="n"/>
      <c r="D31" s="34" t="n"/>
      <c r="E31" s="36" t="n"/>
      <c r="F31" s="37" t="str">
        <f>IF(D31="","",IFERROR(VLOOKUP(D31,ITENS!$A$8:$I$87,7,FALSE),""))</f>
        <v/>
      </c>
      <c r="G31" s="37" t="str">
        <f>IF(D31="","",IFERROR(VLOOKUP(D31,ITENS!$A$8:$I$87,6,FALSE),""))</f>
        <v/>
      </c>
      <c r="H31" s="38" t="str">
        <f>IF(OR(D31="",E31="",F31=""),"",E31*F31)</f>
        <v/>
      </c>
      <c r="I31" s="38" t="str">
        <f>IF(OR(D31="",E31="",G31=""),"",E31*G31)</f>
        <v/>
      </c>
      <c r="J31" s="34" t="n"/>
    </row>
    <row r="32" ht="22" customHeight="1">
      <c r="A32" s="28" t="n"/>
      <c r="B32" s="40" t="n"/>
      <c r="C32" s="28" t="n"/>
      <c r="D32" s="28" t="n"/>
      <c r="E32" s="30" t="n"/>
      <c r="F32" s="31" t="str">
        <f>IF(D32="","",IFERROR(VLOOKUP(D32,ITENS!$A$8:$I$87,7,FALSE),""))</f>
        <v/>
      </c>
      <c r="G32" s="31" t="str">
        <f>IF(D32="","",IFERROR(VLOOKUP(D32,ITENS!$A$8:$I$87,6,FALSE),""))</f>
        <v/>
      </c>
      <c r="H32" s="32" t="str">
        <f>IF(OR(D32="",E32="",F32=""),"",E32*F32)</f>
        <v/>
      </c>
      <c r="I32" s="32" t="str">
        <f>IF(OR(D32="",E32="",G32=""),"",E32*G32)</f>
        <v/>
      </c>
      <c r="J32" s="28" t="n"/>
    </row>
    <row r="33" ht="22" customHeight="1">
      <c r="A33" s="34" t="n"/>
      <c r="B33" s="41" t="n"/>
      <c r="C33" s="34" t="n"/>
      <c r="D33" s="34" t="n"/>
      <c r="E33" s="36" t="n"/>
      <c r="F33" s="37" t="str">
        <f>IF(D33="","",IFERROR(VLOOKUP(D33,ITENS!$A$8:$I$87,7,FALSE),""))</f>
        <v/>
      </c>
      <c r="G33" s="37" t="str">
        <f>IF(D33="","",IFERROR(VLOOKUP(D33,ITENS!$A$8:$I$87,6,FALSE),""))</f>
        <v/>
      </c>
      <c r="H33" s="38" t="str">
        <f>IF(OR(D33="",E33="",F33=""),"",E33*F33)</f>
        <v/>
      </c>
      <c r="I33" s="38" t="str">
        <f>IF(OR(D33="",E33="",G33=""),"",E33*G33)</f>
        <v/>
      </c>
      <c r="J33" s="34" t="n"/>
    </row>
    <row r="34" ht="22" customHeight="1">
      <c r="A34" s="28" t="n"/>
      <c r="B34" s="40" t="n"/>
      <c r="C34" s="28" t="n"/>
      <c r="D34" s="28" t="n"/>
      <c r="E34" s="30" t="n"/>
      <c r="F34" s="31" t="str">
        <f>IF(D34="","",IFERROR(VLOOKUP(D34,ITENS!$A$8:$I$87,7,FALSE),""))</f>
        <v/>
      </c>
      <c r="G34" s="31" t="str">
        <f>IF(D34="","",IFERROR(VLOOKUP(D34,ITENS!$A$8:$I$87,6,FALSE),""))</f>
        <v/>
      </c>
      <c r="H34" s="32" t="str">
        <f>IF(OR(D34="",E34="",F34=""),"",E34*F34)</f>
        <v/>
      </c>
      <c r="I34" s="32" t="str">
        <f>IF(OR(D34="",E34="",G34=""),"",E34*G34)</f>
        <v/>
      </c>
      <c r="J34" s="28" t="n"/>
    </row>
    <row r="35" ht="22" customHeight="1">
      <c r="A35" s="34" t="n"/>
      <c r="B35" s="41" t="n"/>
      <c r="C35" s="34" t="n"/>
      <c r="D35" s="34" t="n"/>
      <c r="E35" s="36" t="n"/>
      <c r="F35" s="37" t="str">
        <f>IF(D35="","",IFERROR(VLOOKUP(D35,ITENS!$A$8:$I$87,7,FALSE),""))</f>
        <v/>
      </c>
      <c r="G35" s="37" t="str">
        <f>IF(D35="","",IFERROR(VLOOKUP(D35,ITENS!$A$8:$I$87,6,FALSE),""))</f>
        <v/>
      </c>
      <c r="H35" s="38" t="str">
        <f>IF(OR(D35="",E35="",F35=""),"",E35*F35)</f>
        <v/>
      </c>
      <c r="I35" s="38" t="str">
        <f>IF(OR(D35="",E35="",G35=""),"",E35*G35)</f>
        <v/>
      </c>
      <c r="J35" s="34" t="n"/>
    </row>
    <row r="36" ht="22" customHeight="1">
      <c r="A36" s="28" t="n"/>
      <c r="B36" s="40" t="n"/>
      <c r="C36" s="28" t="n"/>
      <c r="D36" s="28" t="n"/>
      <c r="E36" s="30" t="n"/>
      <c r="F36" s="31" t="str">
        <f>IF(D36="","",IFERROR(VLOOKUP(D36,ITENS!$A$8:$I$87,7,FALSE),""))</f>
        <v/>
      </c>
      <c r="G36" s="31" t="str">
        <f>IF(D36="","",IFERROR(VLOOKUP(D36,ITENS!$A$8:$I$87,6,FALSE),""))</f>
        <v/>
      </c>
      <c r="H36" s="32" t="str">
        <f>IF(OR(D36="",E36="",F36=""),"",E36*F36)</f>
        <v/>
      </c>
      <c r="I36" s="32" t="str">
        <f>IF(OR(D36="",E36="",G36=""),"",E36*G36)</f>
        <v/>
      </c>
      <c r="J36" s="28" t="n"/>
    </row>
    <row r="37" ht="22" customHeight="1">
      <c r="A37" s="34" t="n"/>
      <c r="B37" s="41" t="n"/>
      <c r="C37" s="34" t="n"/>
      <c r="D37" s="34" t="n"/>
      <c r="E37" s="36" t="n"/>
      <c r="F37" s="37" t="str">
        <f>IF(D37="","",IFERROR(VLOOKUP(D37,ITENS!$A$8:$I$87,7,FALSE),""))</f>
        <v/>
      </c>
      <c r="G37" s="37" t="str">
        <f>IF(D37="","",IFERROR(VLOOKUP(D37,ITENS!$A$8:$I$87,6,FALSE),""))</f>
        <v/>
      </c>
      <c r="H37" s="38" t="str">
        <f>IF(OR(D37="",E37="",F37=""),"",E37*F37)</f>
        <v/>
      </c>
      <c r="I37" s="38" t="str">
        <f>IF(OR(D37="",E37="",G37=""),"",E37*G37)</f>
        <v/>
      </c>
      <c r="J37" s="34" t="n"/>
    </row>
    <row r="38" ht="22" customHeight="1">
      <c r="A38" s="28" t="n"/>
      <c r="B38" s="40" t="n"/>
      <c r="C38" s="28" t="n"/>
      <c r="D38" s="28" t="n"/>
      <c r="E38" s="30" t="n"/>
      <c r="F38" s="31" t="str">
        <f>IF(D38="","",IFERROR(VLOOKUP(D38,ITENS!$A$8:$I$87,7,FALSE),""))</f>
        <v/>
      </c>
      <c r="G38" s="31" t="str">
        <f>IF(D38="","",IFERROR(VLOOKUP(D38,ITENS!$A$8:$I$87,6,FALSE),""))</f>
        <v/>
      </c>
      <c r="H38" s="32" t="str">
        <f>IF(OR(D38="",E38="",F38=""),"",E38*F38)</f>
        <v/>
      </c>
      <c r="I38" s="32" t="str">
        <f>IF(OR(D38="",E38="",G38=""),"",E38*G38)</f>
        <v/>
      </c>
      <c r="J38" s="28" t="n"/>
    </row>
    <row r="39" ht="22" customHeight="1">
      <c r="A39" s="34" t="n"/>
      <c r="B39" s="41" t="n"/>
      <c r="C39" s="34" t="n"/>
      <c r="D39" s="34" t="n"/>
      <c r="E39" s="36" t="n"/>
      <c r="F39" s="37" t="str">
        <f>IF(D39="","",IFERROR(VLOOKUP(D39,ITENS!$A$8:$I$87,7,FALSE),""))</f>
        <v/>
      </c>
      <c r="G39" s="37" t="str">
        <f>IF(D39="","",IFERROR(VLOOKUP(D39,ITENS!$A$8:$I$87,6,FALSE),""))</f>
        <v/>
      </c>
      <c r="H39" s="38" t="str">
        <f>IF(OR(D39="",E39="",F39=""),"",E39*F39)</f>
        <v/>
      </c>
      <c r="I39" s="38" t="str">
        <f>IF(OR(D39="",E39="",G39=""),"",E39*G39)</f>
        <v/>
      </c>
      <c r="J39" s="34" t="n"/>
    </row>
    <row r="40" ht="22" customHeight="1">
      <c r="A40" s="28" t="n"/>
      <c r="B40" s="40" t="n"/>
      <c r="C40" s="28" t="n"/>
      <c r="D40" s="28" t="n"/>
      <c r="E40" s="30" t="n"/>
      <c r="F40" s="31" t="str">
        <f>IF(D40="","",IFERROR(VLOOKUP(D40,ITENS!$A$8:$I$87,7,FALSE),""))</f>
        <v/>
      </c>
      <c r="G40" s="31" t="str">
        <f>IF(D40="","",IFERROR(VLOOKUP(D40,ITENS!$A$8:$I$87,6,FALSE),""))</f>
        <v/>
      </c>
      <c r="H40" s="32" t="str">
        <f>IF(OR(D40="",E40="",F40=""),"",E40*F40)</f>
        <v/>
      </c>
      <c r="I40" s="32" t="str">
        <f>IF(OR(D40="",E40="",G40=""),"",E40*G40)</f>
        <v/>
      </c>
      <c r="J40" s="28" t="n"/>
    </row>
    <row r="41" ht="22" customHeight="1">
      <c r="A41" s="34" t="n"/>
      <c r="B41" s="41" t="n"/>
      <c r="C41" s="34" t="n"/>
      <c r="D41" s="34" t="n"/>
      <c r="E41" s="36" t="n"/>
      <c r="F41" s="37" t="str">
        <f>IF(D41="","",IFERROR(VLOOKUP(D41,ITENS!$A$8:$I$87,7,FALSE),""))</f>
        <v/>
      </c>
      <c r="G41" s="37" t="str">
        <f>IF(D41="","",IFERROR(VLOOKUP(D41,ITENS!$A$8:$I$87,6,FALSE),""))</f>
        <v/>
      </c>
      <c r="H41" s="38" t="str">
        <f>IF(OR(D41="",E41="",F41=""),"",E41*F41)</f>
        <v/>
      </c>
      <c r="I41" s="38" t="str">
        <f>IF(OR(D41="",E41="",G41=""),"",E41*G41)</f>
        <v/>
      </c>
      <c r="J41" s="34" t="n"/>
    </row>
    <row r="42" ht="22" customHeight="1">
      <c r="A42" s="28" t="n"/>
      <c r="B42" s="40" t="n"/>
      <c r="C42" s="28" t="n"/>
      <c r="D42" s="28" t="n"/>
      <c r="E42" s="30" t="n"/>
      <c r="F42" s="31" t="str">
        <f>IF(D42="","",IFERROR(VLOOKUP(D42,ITENS!$A$8:$I$87,7,FALSE),""))</f>
        <v/>
      </c>
      <c r="G42" s="31" t="str">
        <f>IF(D42="","",IFERROR(VLOOKUP(D42,ITENS!$A$8:$I$87,6,FALSE),""))</f>
        <v/>
      </c>
      <c r="H42" s="32" t="str">
        <f>IF(OR(D42="",E42="",F42=""),"",E42*F42)</f>
        <v/>
      </c>
      <c r="I42" s="32" t="str">
        <f>IF(OR(D42="",E42="",G42=""),"",E42*G42)</f>
        <v/>
      </c>
      <c r="J42" s="28" t="n"/>
    </row>
    <row r="43" ht="22" customHeight="1">
      <c r="A43" s="34" t="n"/>
      <c r="B43" s="41" t="n"/>
      <c r="C43" s="34" t="n"/>
      <c r="D43" s="34" t="n"/>
      <c r="E43" s="36" t="n"/>
      <c r="F43" s="37" t="str">
        <f>IF(D43="","",IFERROR(VLOOKUP(D43,ITENS!$A$8:$I$87,7,FALSE),""))</f>
        <v/>
      </c>
      <c r="G43" s="37" t="str">
        <f>IF(D43="","",IFERROR(VLOOKUP(D43,ITENS!$A$8:$I$87,6,FALSE),""))</f>
        <v/>
      </c>
      <c r="H43" s="38" t="str">
        <f>IF(OR(D43="",E43="",F43=""),"",E43*F43)</f>
        <v/>
      </c>
      <c r="I43" s="38" t="str">
        <f>IF(OR(D43="",E43="",G43=""),"",E43*G43)</f>
        <v/>
      </c>
      <c r="J43" s="34" t="n"/>
    </row>
    <row r="44" ht="22" customHeight="1">
      <c r="A44" s="28" t="n"/>
      <c r="B44" s="40" t="n"/>
      <c r="C44" s="28" t="n"/>
      <c r="D44" s="28" t="n"/>
      <c r="E44" s="30" t="n"/>
      <c r="F44" s="31" t="str">
        <f>IF(D44="","",IFERROR(VLOOKUP(D44,ITENS!$A$8:$I$87,7,FALSE),""))</f>
        <v/>
      </c>
      <c r="G44" s="31" t="str">
        <f>IF(D44="","",IFERROR(VLOOKUP(D44,ITENS!$A$8:$I$87,6,FALSE),""))</f>
        <v/>
      </c>
      <c r="H44" s="32" t="str">
        <f>IF(OR(D44="",E44="",F44=""),"",E44*F44)</f>
        <v/>
      </c>
      <c r="I44" s="32" t="str">
        <f>IF(OR(D44="",E44="",G44=""),"",E44*G44)</f>
        <v/>
      </c>
      <c r="J44" s="28" t="n"/>
    </row>
    <row r="45" ht="22" customHeight="1">
      <c r="A45" s="34" t="n"/>
      <c r="B45" s="41" t="n"/>
      <c r="C45" s="34" t="n"/>
      <c r="D45" s="34" t="n"/>
      <c r="E45" s="36" t="n"/>
      <c r="F45" s="37" t="str">
        <f>IF(D45="","",IFERROR(VLOOKUP(D45,ITENS!$A$8:$I$87,7,FALSE),""))</f>
        <v/>
      </c>
      <c r="G45" s="37" t="str">
        <f>IF(D45="","",IFERROR(VLOOKUP(D45,ITENS!$A$8:$I$87,6,FALSE),""))</f>
        <v/>
      </c>
      <c r="H45" s="38" t="str">
        <f>IF(OR(D45="",E45="",F45=""),"",E45*F45)</f>
        <v/>
      </c>
      <c r="I45" s="38" t="str">
        <f>IF(OR(D45="",E45="",G45=""),"",E45*G45)</f>
        <v/>
      </c>
      <c r="J45" s="34" t="n"/>
    </row>
    <row r="46" ht="22" customHeight="1">
      <c r="A46" s="28" t="n"/>
      <c r="B46" s="40" t="n"/>
      <c r="C46" s="28" t="n"/>
      <c r="D46" s="28" t="n"/>
      <c r="E46" s="30" t="n"/>
      <c r="F46" s="31" t="str">
        <f>IF(D46="","",IFERROR(VLOOKUP(D46,ITENS!$A$8:$I$87,7,FALSE),""))</f>
        <v/>
      </c>
      <c r="G46" s="31" t="str">
        <f>IF(D46="","",IFERROR(VLOOKUP(D46,ITENS!$A$8:$I$87,6,FALSE),""))</f>
        <v/>
      </c>
      <c r="H46" s="32" t="str">
        <f>IF(OR(D46="",E46="",F46=""),"",E46*F46)</f>
        <v/>
      </c>
      <c r="I46" s="32" t="str">
        <f>IF(OR(D46="",E46="",G46=""),"",E46*G46)</f>
        <v/>
      </c>
      <c r="J46" s="28" t="n"/>
    </row>
    <row r="47" ht="22" customHeight="1">
      <c r="A47" s="34" t="n"/>
      <c r="B47" s="41" t="n"/>
      <c r="C47" s="34" t="n"/>
      <c r="D47" s="34" t="n"/>
      <c r="E47" s="36" t="n"/>
      <c r="F47" s="37" t="str">
        <f>IF(D47="","",IFERROR(VLOOKUP(D47,ITENS!$A$8:$I$87,7,FALSE),""))</f>
        <v/>
      </c>
      <c r="G47" s="37" t="str">
        <f>IF(D47="","",IFERROR(VLOOKUP(D47,ITENS!$A$8:$I$87,6,FALSE),""))</f>
        <v/>
      </c>
      <c r="H47" s="38" t="str">
        <f>IF(OR(D47="",E47="",F47=""),"",E47*F47)</f>
        <v/>
      </c>
      <c r="I47" s="38" t="str">
        <f>IF(OR(D47="",E47="",G47=""),"",E47*G47)</f>
        <v/>
      </c>
      <c r="J47" s="34" t="n"/>
    </row>
    <row r="48" ht="22" customHeight="1">
      <c r="A48" s="28" t="n"/>
      <c r="B48" s="40" t="n"/>
      <c r="C48" s="28" t="n"/>
      <c r="D48" s="28" t="n"/>
      <c r="E48" s="30" t="n"/>
      <c r="F48" s="31" t="str">
        <f>IF(D48="","",IFERROR(VLOOKUP(D48,ITENS!$A$8:$I$87,7,FALSE),""))</f>
        <v/>
      </c>
      <c r="G48" s="31" t="str">
        <f>IF(D48="","",IFERROR(VLOOKUP(D48,ITENS!$A$8:$I$87,6,FALSE),""))</f>
        <v/>
      </c>
      <c r="H48" s="32" t="str">
        <f>IF(OR(D48="",E48="",F48=""),"",E48*F48)</f>
        <v/>
      </c>
      <c r="I48" s="32" t="str">
        <f>IF(OR(D48="",E48="",G48=""),"",E48*G48)</f>
        <v/>
      </c>
      <c r="J48" s="28" t="n"/>
    </row>
    <row r="49" ht="22" customHeight="1">
      <c r="A49" s="34" t="n"/>
      <c r="B49" s="41" t="n"/>
      <c r="C49" s="34" t="n"/>
      <c r="D49" s="34" t="n"/>
      <c r="E49" s="36" t="n"/>
      <c r="F49" s="37" t="str">
        <f>IF(D49="","",IFERROR(VLOOKUP(D49,ITENS!$A$8:$I$87,7,FALSE),""))</f>
        <v/>
      </c>
      <c r="G49" s="37" t="str">
        <f>IF(D49="","",IFERROR(VLOOKUP(D49,ITENS!$A$8:$I$87,6,FALSE),""))</f>
        <v/>
      </c>
      <c r="H49" s="38" t="str">
        <f>IF(OR(D49="",E49="",F49=""),"",E49*F49)</f>
        <v/>
      </c>
      <c r="I49" s="38" t="str">
        <f>IF(OR(D49="",E49="",G49=""),"",E49*G49)</f>
        <v/>
      </c>
      <c r="J49" s="34" t="n"/>
    </row>
    <row r="50" ht="22" customHeight="1">
      <c r="A50" s="28" t="n"/>
      <c r="B50" s="40" t="n"/>
      <c r="C50" s="28" t="n"/>
      <c r="D50" s="28" t="n"/>
      <c r="E50" s="30" t="n"/>
      <c r="F50" s="31" t="str">
        <f>IF(D50="","",IFERROR(VLOOKUP(D50,ITENS!$A$8:$I$87,7,FALSE),""))</f>
        <v/>
      </c>
      <c r="G50" s="31" t="str">
        <f>IF(D50="","",IFERROR(VLOOKUP(D50,ITENS!$A$8:$I$87,6,FALSE),""))</f>
        <v/>
      </c>
      <c r="H50" s="32" t="str">
        <f>IF(OR(D50="",E50="",F50=""),"",E50*F50)</f>
        <v/>
      </c>
      <c r="I50" s="32" t="str">
        <f>IF(OR(D50="",E50="",G50=""),"",E50*G50)</f>
        <v/>
      </c>
      <c r="J50" s="28" t="n"/>
    </row>
    <row r="51" ht="22" customHeight="1">
      <c r="A51" s="34" t="n"/>
      <c r="B51" s="41" t="n"/>
      <c r="C51" s="34" t="n"/>
      <c r="D51" s="34" t="n"/>
      <c r="E51" s="36" t="n"/>
      <c r="F51" s="37" t="str">
        <f>IF(D51="","",IFERROR(VLOOKUP(D51,ITENS!$A$8:$I$87,7,FALSE),""))</f>
        <v/>
      </c>
      <c r="G51" s="37" t="str">
        <f>IF(D51="","",IFERROR(VLOOKUP(D51,ITENS!$A$8:$I$87,6,FALSE),""))</f>
        <v/>
      </c>
      <c r="H51" s="38" t="str">
        <f>IF(OR(D51="",E51="",F51=""),"",E51*F51)</f>
        <v/>
      </c>
      <c r="I51" s="38" t="str">
        <f>IF(OR(D51="",E51="",G51=""),"",E51*G51)</f>
        <v/>
      </c>
      <c r="J51" s="34" t="n"/>
    </row>
    <row r="52" ht="22" customHeight="1">
      <c r="A52" s="28" t="n"/>
      <c r="B52" s="40" t="n"/>
      <c r="C52" s="28" t="n"/>
      <c r="D52" s="28" t="n"/>
      <c r="E52" s="30" t="n"/>
      <c r="F52" s="31" t="str">
        <f>IF(D52="","",IFERROR(VLOOKUP(D52,ITENS!$A$8:$I$87,7,FALSE),""))</f>
        <v/>
      </c>
      <c r="G52" s="31" t="str">
        <f>IF(D52="","",IFERROR(VLOOKUP(D52,ITENS!$A$8:$I$87,6,FALSE),""))</f>
        <v/>
      </c>
      <c r="H52" s="32" t="str">
        <f>IF(OR(D52="",E52="",F52=""),"",E52*F52)</f>
        <v/>
      </c>
      <c r="I52" s="32" t="str">
        <f>IF(OR(D52="",E52="",G52=""),"",E52*G52)</f>
        <v/>
      </c>
      <c r="J52" s="28" t="n"/>
    </row>
    <row r="53" ht="22" customHeight="1">
      <c r="A53" s="34" t="n"/>
      <c r="B53" s="41" t="n"/>
      <c r="C53" s="34" t="n"/>
      <c r="D53" s="34" t="n"/>
      <c r="E53" s="36" t="n"/>
      <c r="F53" s="37" t="str">
        <f>IF(D53="","",IFERROR(VLOOKUP(D53,ITENS!$A$8:$I$87,7,FALSE),""))</f>
        <v/>
      </c>
      <c r="G53" s="37" t="str">
        <f>IF(D53="","",IFERROR(VLOOKUP(D53,ITENS!$A$8:$I$87,6,FALSE),""))</f>
        <v/>
      </c>
      <c r="H53" s="38" t="str">
        <f>IF(OR(D53="",E53="",F53=""),"",E53*F53)</f>
        <v/>
      </c>
      <c r="I53" s="38" t="str">
        <f>IF(OR(D53="",E53="",G53=""),"",E53*G53)</f>
        <v/>
      </c>
      <c r="J53" s="34" t="n"/>
    </row>
    <row r="54" ht="22" customHeight="1">
      <c r="A54" s="28" t="n"/>
      <c r="B54" s="40" t="n"/>
      <c r="C54" s="28" t="n"/>
      <c r="D54" s="28" t="n"/>
      <c r="E54" s="30" t="n"/>
      <c r="F54" s="31" t="str">
        <f>IF(D54="","",IFERROR(VLOOKUP(D54,ITENS!$A$8:$I$87,7,FALSE),""))</f>
        <v/>
      </c>
      <c r="G54" s="31" t="str">
        <f>IF(D54="","",IFERROR(VLOOKUP(D54,ITENS!$A$8:$I$87,6,FALSE),""))</f>
        <v/>
      </c>
      <c r="H54" s="32" t="str">
        <f>IF(OR(D54="",E54="",F54=""),"",E54*F54)</f>
        <v/>
      </c>
      <c r="I54" s="32" t="str">
        <f>IF(OR(D54="",E54="",G54=""),"",E54*G54)</f>
        <v/>
      </c>
      <c r="J54" s="28" t="n"/>
    </row>
    <row r="55" ht="22" customHeight="1">
      <c r="A55" s="34" t="n"/>
      <c r="B55" s="41" t="n"/>
      <c r="C55" s="34" t="n"/>
      <c r="D55" s="34" t="n"/>
      <c r="E55" s="36" t="n"/>
      <c r="F55" s="37" t="str">
        <f>IF(D55="","",IFERROR(VLOOKUP(D55,ITENS!$A$8:$I$87,7,FALSE),""))</f>
        <v/>
      </c>
      <c r="G55" s="37" t="str">
        <f>IF(D55="","",IFERROR(VLOOKUP(D55,ITENS!$A$8:$I$87,6,FALSE),""))</f>
        <v/>
      </c>
      <c r="H55" s="38" t="str">
        <f>IF(OR(D55="",E55="",F55=""),"",E55*F55)</f>
        <v/>
      </c>
      <c r="I55" s="38" t="str">
        <f>IF(OR(D55="",E55="",G55=""),"",E55*G55)</f>
        <v/>
      </c>
      <c r="J55" s="34" t="n"/>
    </row>
    <row r="56" ht="22" customHeight="1">
      <c r="A56" s="28" t="n"/>
      <c r="B56" s="40" t="n"/>
      <c r="C56" s="28" t="n"/>
      <c r="D56" s="28" t="n"/>
      <c r="E56" s="30" t="n"/>
      <c r="F56" s="31" t="str">
        <f>IF(D56="","",IFERROR(VLOOKUP(D56,ITENS!$A$8:$I$87,7,FALSE),""))</f>
        <v/>
      </c>
      <c r="G56" s="31" t="str">
        <f>IF(D56="","",IFERROR(VLOOKUP(D56,ITENS!$A$8:$I$87,6,FALSE),""))</f>
        <v/>
      </c>
      <c r="H56" s="32" t="str">
        <f>IF(OR(D56="",E56="",F56=""),"",E56*F56)</f>
        <v/>
      </c>
      <c r="I56" s="32" t="str">
        <f>IF(OR(D56="",E56="",G56=""),"",E56*G56)</f>
        <v/>
      </c>
      <c r="J56" s="28" t="n"/>
    </row>
    <row r="57" ht="22" customHeight="1">
      <c r="A57" s="34" t="n"/>
      <c r="B57" s="41" t="n"/>
      <c r="C57" s="34" t="n"/>
      <c r="D57" s="34" t="n"/>
      <c r="E57" s="36" t="n"/>
      <c r="F57" s="37" t="str">
        <f>IF(D57="","",IFERROR(VLOOKUP(D57,ITENS!$A$8:$I$87,7,FALSE),""))</f>
        <v/>
      </c>
      <c r="G57" s="37" t="str">
        <f>IF(D57="","",IFERROR(VLOOKUP(D57,ITENS!$A$8:$I$87,6,FALSE),""))</f>
        <v/>
      </c>
      <c r="H57" s="38" t="str">
        <f>IF(OR(D57="",E57="",F57=""),"",E57*F57)</f>
        <v/>
      </c>
      <c r="I57" s="38" t="str">
        <f>IF(OR(D57="",E57="",G57=""),"",E57*G57)</f>
        <v/>
      </c>
      <c r="J57" s="34" t="n"/>
    </row>
    <row r="58" ht="22" customHeight="1">
      <c r="A58" s="28" t="n"/>
      <c r="B58" s="40" t="n"/>
      <c r="C58" s="28" t="n"/>
      <c r="D58" s="28" t="n"/>
      <c r="E58" s="30" t="n"/>
      <c r="F58" s="31" t="str">
        <f>IF(D58="","",IFERROR(VLOOKUP(D58,ITENS!$A$8:$I$87,7,FALSE),""))</f>
        <v/>
      </c>
      <c r="G58" s="31" t="str">
        <f>IF(D58="","",IFERROR(VLOOKUP(D58,ITENS!$A$8:$I$87,6,FALSE),""))</f>
        <v/>
      </c>
      <c r="H58" s="32" t="str">
        <f>IF(OR(D58="",E58="",F58=""),"",E58*F58)</f>
        <v/>
      </c>
      <c r="I58" s="32" t="str">
        <f>IF(OR(D58="",E58="",G58=""),"",E58*G58)</f>
        <v/>
      </c>
      <c r="J58" s="28" t="n"/>
    </row>
    <row r="59" ht="22" customHeight="1">
      <c r="A59" s="34" t="n"/>
      <c r="B59" s="41" t="n"/>
      <c r="C59" s="34" t="n"/>
      <c r="D59" s="34" t="n"/>
      <c r="E59" s="36" t="n"/>
      <c r="F59" s="37" t="str">
        <f>IF(D59="","",IFERROR(VLOOKUP(D59,ITENS!$A$8:$I$87,7,FALSE),""))</f>
        <v/>
      </c>
      <c r="G59" s="37" t="str">
        <f>IF(D59="","",IFERROR(VLOOKUP(D59,ITENS!$A$8:$I$87,6,FALSE),""))</f>
        <v/>
      </c>
      <c r="H59" s="38" t="str">
        <f>IF(OR(D59="",E59="",F59=""),"",E59*F59)</f>
        <v/>
      </c>
      <c r="I59" s="38" t="str">
        <f>IF(OR(D59="",E59="",G59=""),"",E59*G59)</f>
        <v/>
      </c>
      <c r="J59" s="34" t="n"/>
    </row>
    <row r="60" ht="22" customHeight="1">
      <c r="A60" s="28" t="n"/>
      <c r="B60" s="40" t="n"/>
      <c r="C60" s="28" t="n"/>
      <c r="D60" s="28" t="n"/>
      <c r="E60" s="30" t="n"/>
      <c r="F60" s="31" t="str">
        <f>IF(D60="","",IFERROR(VLOOKUP(D60,ITENS!$A$8:$I$87,7,FALSE),""))</f>
        <v/>
      </c>
      <c r="G60" s="31" t="str">
        <f>IF(D60="","",IFERROR(VLOOKUP(D60,ITENS!$A$8:$I$87,6,FALSE),""))</f>
        <v/>
      </c>
      <c r="H60" s="32" t="str">
        <f>IF(OR(D60="",E60="",F60=""),"",E60*F60)</f>
        <v/>
      </c>
      <c r="I60" s="32" t="str">
        <f>IF(OR(D60="",E60="",G60=""),"",E60*G60)</f>
        <v/>
      </c>
      <c r="J60" s="28" t="n"/>
    </row>
    <row r="61" ht="22" customHeight="1">
      <c r="A61" s="34" t="n"/>
      <c r="B61" s="41" t="n"/>
      <c r="C61" s="34" t="n"/>
      <c r="D61" s="34" t="n"/>
      <c r="E61" s="36" t="n"/>
      <c r="F61" s="37" t="str">
        <f>IF(D61="","",IFERROR(VLOOKUP(D61,ITENS!$A$8:$I$87,7,FALSE),""))</f>
        <v/>
      </c>
      <c r="G61" s="37" t="str">
        <f>IF(D61="","",IFERROR(VLOOKUP(D61,ITENS!$A$8:$I$87,6,FALSE),""))</f>
        <v/>
      </c>
      <c r="H61" s="38" t="str">
        <f>IF(OR(D61="",E61="",F61=""),"",E61*F61)</f>
        <v/>
      </c>
      <c r="I61" s="38" t="str">
        <f>IF(OR(D61="",E61="",G61=""),"",E61*G61)</f>
        <v/>
      </c>
      <c r="J61" s="34" t="n"/>
    </row>
    <row r="62" ht="22" customHeight="1">
      <c r="A62" s="28" t="n"/>
      <c r="B62" s="40" t="n"/>
      <c r="C62" s="28" t="n"/>
      <c r="D62" s="28" t="n"/>
      <c r="E62" s="30" t="n"/>
      <c r="F62" s="31" t="str">
        <f>IF(D62="","",IFERROR(VLOOKUP(D62,ITENS!$A$8:$I$87,7,FALSE),""))</f>
        <v/>
      </c>
      <c r="G62" s="31" t="str">
        <f>IF(D62="","",IFERROR(VLOOKUP(D62,ITENS!$A$8:$I$87,6,FALSE),""))</f>
        <v/>
      </c>
      <c r="H62" s="32" t="str">
        <f>IF(OR(D62="",E62="",F62=""),"",E62*F62)</f>
        <v/>
      </c>
      <c r="I62" s="32" t="str">
        <f>IF(OR(D62="",E62="",G62=""),"",E62*G62)</f>
        <v/>
      </c>
      <c r="J62" s="28" t="n"/>
    </row>
    <row r="63" ht="22" customHeight="1">
      <c r="A63" s="34" t="n"/>
      <c r="B63" s="41" t="n"/>
      <c r="C63" s="34" t="n"/>
      <c r="D63" s="34" t="n"/>
      <c r="E63" s="36" t="n"/>
      <c r="F63" s="37" t="str">
        <f>IF(D63="","",IFERROR(VLOOKUP(D63,ITENS!$A$8:$I$87,7,FALSE),""))</f>
        <v/>
      </c>
      <c r="G63" s="37" t="str">
        <f>IF(D63="","",IFERROR(VLOOKUP(D63,ITENS!$A$8:$I$87,6,FALSE),""))</f>
        <v/>
      </c>
      <c r="H63" s="38" t="str">
        <f>IF(OR(D63="",E63="",F63=""),"",E63*F63)</f>
        <v/>
      </c>
      <c r="I63" s="38" t="str">
        <f>IF(OR(D63="",E63="",G63=""),"",E63*G63)</f>
        <v/>
      </c>
      <c r="J63" s="34" t="n"/>
    </row>
    <row r="64" ht="22" customHeight="1">
      <c r="A64" s="28" t="n"/>
      <c r="B64" s="40" t="n"/>
      <c r="C64" s="28" t="n"/>
      <c r="D64" s="28" t="n"/>
      <c r="E64" s="30" t="n"/>
      <c r="F64" s="31" t="str">
        <f>IF(D64="","",IFERROR(VLOOKUP(D64,ITENS!$A$8:$I$87,7,FALSE),""))</f>
        <v/>
      </c>
      <c r="G64" s="31" t="str">
        <f>IF(D64="","",IFERROR(VLOOKUP(D64,ITENS!$A$8:$I$87,6,FALSE),""))</f>
        <v/>
      </c>
      <c r="H64" s="32" t="str">
        <f>IF(OR(D64="",E64="",F64=""),"",E64*F64)</f>
        <v/>
      </c>
      <c r="I64" s="32" t="str">
        <f>IF(OR(D64="",E64="",G64=""),"",E64*G64)</f>
        <v/>
      </c>
      <c r="J64" s="28" t="n"/>
    </row>
    <row r="65" ht="22" customHeight="1">
      <c r="A65" s="34" t="n"/>
      <c r="B65" s="41" t="n"/>
      <c r="C65" s="34" t="n"/>
      <c r="D65" s="34" t="n"/>
      <c r="E65" s="36" t="n"/>
      <c r="F65" s="37" t="str">
        <f>IF(D65="","",IFERROR(VLOOKUP(D65,ITENS!$A$8:$I$87,7,FALSE),""))</f>
        <v/>
      </c>
      <c r="G65" s="37" t="str">
        <f>IF(D65="","",IFERROR(VLOOKUP(D65,ITENS!$A$8:$I$87,6,FALSE),""))</f>
        <v/>
      </c>
      <c r="H65" s="38" t="str">
        <f>IF(OR(D65="",E65="",F65=""),"",E65*F65)</f>
        <v/>
      </c>
      <c r="I65" s="38" t="str">
        <f>IF(OR(D65="",E65="",G65=""),"",E65*G65)</f>
        <v/>
      </c>
      <c r="J65" s="34" t="n"/>
    </row>
    <row r="66" ht="22" customHeight="1">
      <c r="A66" s="28" t="n"/>
      <c r="B66" s="40" t="n"/>
      <c r="C66" s="28" t="n"/>
      <c r="D66" s="28" t="n"/>
      <c r="E66" s="30" t="n"/>
      <c r="F66" s="31" t="str">
        <f>IF(D66="","",IFERROR(VLOOKUP(D66,ITENS!$A$8:$I$87,7,FALSE),""))</f>
        <v/>
      </c>
      <c r="G66" s="31" t="str">
        <f>IF(D66="","",IFERROR(VLOOKUP(D66,ITENS!$A$8:$I$87,6,FALSE),""))</f>
        <v/>
      </c>
      <c r="H66" s="32" t="str">
        <f>IF(OR(D66="",E66="",F66=""),"",E66*F66)</f>
        <v/>
      </c>
      <c r="I66" s="32" t="str">
        <f>IF(OR(D66="",E66="",G66=""),"",E66*G66)</f>
        <v/>
      </c>
      <c r="J66" s="28" t="n"/>
    </row>
    <row r="67" ht="22" customHeight="1">
      <c r="A67" s="34" t="n"/>
      <c r="B67" s="41" t="n"/>
      <c r="C67" s="34" t="n"/>
      <c r="D67" s="34" t="n"/>
      <c r="E67" s="36" t="n"/>
      <c r="F67" s="37" t="str">
        <f>IF(D67="","",IFERROR(VLOOKUP(D67,ITENS!$A$8:$I$87,7,FALSE),""))</f>
        <v/>
      </c>
      <c r="G67" s="37" t="str">
        <f>IF(D67="","",IFERROR(VLOOKUP(D67,ITENS!$A$8:$I$87,6,FALSE),""))</f>
        <v/>
      </c>
      <c r="H67" s="38" t="str">
        <f>IF(OR(D67="",E67="",F67=""),"",E67*F67)</f>
        <v/>
      </c>
      <c r="I67" s="38" t="str">
        <f>IF(OR(D67="",E67="",G67=""),"",E67*G67)</f>
        <v/>
      </c>
      <c r="J67" s="34" t="n"/>
    </row>
    <row r="68" ht="22" customHeight="1">
      <c r="A68" s="28" t="n"/>
      <c r="B68" s="40" t="n"/>
      <c r="C68" s="28" t="n"/>
      <c r="D68" s="28" t="n"/>
      <c r="E68" s="30" t="n"/>
      <c r="F68" s="31" t="str">
        <f>IF(D68="","",IFERROR(VLOOKUP(D68,ITENS!$A$8:$I$87,7,FALSE),""))</f>
        <v/>
      </c>
      <c r="G68" s="31" t="str">
        <f>IF(D68="","",IFERROR(VLOOKUP(D68,ITENS!$A$8:$I$87,6,FALSE),""))</f>
        <v/>
      </c>
      <c r="H68" s="32" t="str">
        <f>IF(OR(D68="",E68="",F68=""),"",E68*F68)</f>
        <v/>
      </c>
      <c r="I68" s="32" t="str">
        <f>IF(OR(D68="",E68="",G68=""),"",E68*G68)</f>
        <v/>
      </c>
      <c r="J68" s="28" t="n"/>
    </row>
    <row r="69" ht="22" customHeight="1">
      <c r="A69" s="34" t="n"/>
      <c r="B69" s="41" t="n"/>
      <c r="C69" s="34" t="n"/>
      <c r="D69" s="34" t="n"/>
      <c r="E69" s="36" t="n"/>
      <c r="F69" s="37" t="str">
        <f>IF(D69="","",IFERROR(VLOOKUP(D69,ITENS!$A$8:$I$87,7,FALSE),""))</f>
        <v/>
      </c>
      <c r="G69" s="37" t="str">
        <f>IF(D69="","",IFERROR(VLOOKUP(D69,ITENS!$A$8:$I$87,6,FALSE),""))</f>
        <v/>
      </c>
      <c r="H69" s="38" t="str">
        <f>IF(OR(D69="",E69="",F69=""),"",E69*F69)</f>
        <v/>
      </c>
      <c r="I69" s="38" t="str">
        <f>IF(OR(D69="",E69="",G69=""),"",E69*G69)</f>
        <v/>
      </c>
      <c r="J69" s="34" t="n"/>
    </row>
    <row r="70" ht="22" customHeight="1">
      <c r="A70" s="28" t="n"/>
      <c r="B70" s="40" t="n"/>
      <c r="C70" s="28" t="n"/>
      <c r="D70" s="28" t="n"/>
      <c r="E70" s="30" t="n"/>
      <c r="F70" s="31" t="str">
        <f>IF(D70="","",IFERROR(VLOOKUP(D70,ITENS!$A$8:$I$87,7,FALSE),""))</f>
        <v/>
      </c>
      <c r="G70" s="31" t="str">
        <f>IF(D70="","",IFERROR(VLOOKUP(D70,ITENS!$A$8:$I$87,6,FALSE),""))</f>
        <v/>
      </c>
      <c r="H70" s="32" t="str">
        <f>IF(OR(D70="",E70="",F70=""),"",E70*F70)</f>
        <v/>
      </c>
      <c r="I70" s="32" t="str">
        <f>IF(OR(D70="",E70="",G70=""),"",E70*G70)</f>
        <v/>
      </c>
      <c r="J70" s="28" t="n"/>
    </row>
    <row r="71" ht="22" customHeight="1">
      <c r="A71" s="34" t="n"/>
      <c r="B71" s="41" t="n"/>
      <c r="C71" s="34" t="n"/>
      <c r="D71" s="34" t="n"/>
      <c r="E71" s="36" t="n"/>
      <c r="F71" s="37" t="str">
        <f>IF(D71="","",IFERROR(VLOOKUP(D71,ITENS!$A$8:$I$87,7,FALSE),""))</f>
        <v/>
      </c>
      <c r="G71" s="37" t="str">
        <f>IF(D71="","",IFERROR(VLOOKUP(D71,ITENS!$A$8:$I$87,6,FALSE),""))</f>
        <v/>
      </c>
      <c r="H71" s="38" t="str">
        <f>IF(OR(D71="",E71="",F71=""),"",E71*F71)</f>
        <v/>
      </c>
      <c r="I71" s="38" t="str">
        <f>IF(OR(D71="",E71="",G71=""),"",E71*G71)</f>
        <v/>
      </c>
      <c r="J71" s="34" t="n"/>
    </row>
    <row r="72" ht="22" customHeight="1">
      <c r="A72" s="28" t="n"/>
      <c r="B72" s="40" t="n"/>
      <c r="C72" s="28" t="n"/>
      <c r="D72" s="28" t="n"/>
      <c r="E72" s="30" t="n"/>
      <c r="F72" s="31" t="str">
        <f>IF(D72="","",IFERROR(VLOOKUP(D72,ITENS!$A$8:$I$87,7,FALSE),""))</f>
        <v/>
      </c>
      <c r="G72" s="31" t="str">
        <f>IF(D72="","",IFERROR(VLOOKUP(D72,ITENS!$A$8:$I$87,6,FALSE),""))</f>
        <v/>
      </c>
      <c r="H72" s="32" t="str">
        <f>IF(OR(D72="",E72="",F72=""),"",E72*F72)</f>
        <v/>
      </c>
      <c r="I72" s="32" t="str">
        <f>IF(OR(D72="",E72="",G72=""),"",E72*G72)</f>
        <v/>
      </c>
      <c r="J72" s="28" t="n"/>
    </row>
    <row r="73" ht="22" customHeight="1">
      <c r="A73" s="34" t="n"/>
      <c r="B73" s="41" t="n"/>
      <c r="C73" s="34" t="n"/>
      <c r="D73" s="34" t="n"/>
      <c r="E73" s="36" t="n"/>
      <c r="F73" s="37" t="str">
        <f>IF(D73="","",IFERROR(VLOOKUP(D73,ITENS!$A$8:$I$87,7,FALSE),""))</f>
        <v/>
      </c>
      <c r="G73" s="37" t="str">
        <f>IF(D73="","",IFERROR(VLOOKUP(D73,ITENS!$A$8:$I$87,6,FALSE),""))</f>
        <v/>
      </c>
      <c r="H73" s="38" t="str">
        <f>IF(OR(D73="",E73="",F73=""),"",E73*F73)</f>
        <v/>
      </c>
      <c r="I73" s="38" t="str">
        <f>IF(OR(D73="",E73="",G73=""),"",E73*G73)</f>
        <v/>
      </c>
      <c r="J73" s="34" t="n"/>
    </row>
    <row r="74" ht="22" customHeight="1">
      <c r="A74" s="28" t="n"/>
      <c r="B74" s="40" t="n"/>
      <c r="C74" s="28" t="n"/>
      <c r="D74" s="28" t="n"/>
      <c r="E74" s="30" t="n"/>
      <c r="F74" s="31" t="str">
        <f>IF(D74="","",IFERROR(VLOOKUP(D74,ITENS!$A$8:$I$87,7,FALSE),""))</f>
        <v/>
      </c>
      <c r="G74" s="31" t="str">
        <f>IF(D74="","",IFERROR(VLOOKUP(D74,ITENS!$A$8:$I$87,6,FALSE),""))</f>
        <v/>
      </c>
      <c r="H74" s="32" t="str">
        <f>IF(OR(D74="",E74="",F74=""),"",E74*F74)</f>
        <v/>
      </c>
      <c r="I74" s="32" t="str">
        <f>IF(OR(D74="",E74="",G74=""),"",E74*G74)</f>
        <v/>
      </c>
      <c r="J74" s="28" t="n"/>
    </row>
    <row r="75" ht="22" customHeight="1">
      <c r="A75" s="34" t="n"/>
      <c r="B75" s="41" t="n"/>
      <c r="C75" s="34" t="n"/>
      <c r="D75" s="34" t="n"/>
      <c r="E75" s="36" t="n"/>
      <c r="F75" s="37" t="str">
        <f>IF(D75="","",IFERROR(VLOOKUP(D75,ITENS!$A$8:$I$87,7,FALSE),""))</f>
        <v/>
      </c>
      <c r="G75" s="37" t="str">
        <f>IF(D75="","",IFERROR(VLOOKUP(D75,ITENS!$A$8:$I$87,6,FALSE),""))</f>
        <v/>
      </c>
      <c r="H75" s="38" t="str">
        <f>IF(OR(D75="",E75="",F75=""),"",E75*F75)</f>
        <v/>
      </c>
      <c r="I75" s="38" t="str">
        <f>IF(OR(D75="",E75="",G75=""),"",E75*G75)</f>
        <v/>
      </c>
      <c r="J75" s="34" t="n"/>
    </row>
    <row r="76" ht="22" customHeight="1">
      <c r="A76" s="28" t="n"/>
      <c r="B76" s="40" t="n"/>
      <c r="C76" s="28" t="n"/>
      <c r="D76" s="28" t="n"/>
      <c r="E76" s="30" t="n"/>
      <c r="F76" s="31" t="str">
        <f>IF(D76="","",IFERROR(VLOOKUP(D76,ITENS!$A$8:$I$87,7,FALSE),""))</f>
        <v/>
      </c>
      <c r="G76" s="31" t="str">
        <f>IF(D76="","",IFERROR(VLOOKUP(D76,ITENS!$A$8:$I$87,6,FALSE),""))</f>
        <v/>
      </c>
      <c r="H76" s="32" t="str">
        <f>IF(OR(D76="",E76="",F76=""),"",E76*F76)</f>
        <v/>
      </c>
      <c r="I76" s="32" t="str">
        <f>IF(OR(D76="",E76="",G76=""),"",E76*G76)</f>
        <v/>
      </c>
      <c r="J76" s="28" t="n"/>
    </row>
    <row r="77" ht="22" customHeight="1">
      <c r="A77" s="34" t="n"/>
      <c r="B77" s="41" t="n"/>
      <c r="C77" s="34" t="n"/>
      <c r="D77" s="34" t="n"/>
      <c r="E77" s="36" t="n"/>
      <c r="F77" s="37" t="str">
        <f>IF(D77="","",IFERROR(VLOOKUP(D77,ITENS!$A$8:$I$87,7,FALSE),""))</f>
        <v/>
      </c>
      <c r="G77" s="37" t="str">
        <f>IF(D77="","",IFERROR(VLOOKUP(D77,ITENS!$A$8:$I$87,6,FALSE),""))</f>
        <v/>
      </c>
      <c r="H77" s="38" t="str">
        <f>IF(OR(D77="",E77="",F77=""),"",E77*F77)</f>
        <v/>
      </c>
      <c r="I77" s="38" t="str">
        <f>IF(OR(D77="",E77="",G77=""),"",E77*G77)</f>
        <v/>
      </c>
      <c r="J77" s="34" t="n"/>
    </row>
    <row r="78" ht="22" customHeight="1">
      <c r="A78" s="28" t="n"/>
      <c r="B78" s="40" t="n"/>
      <c r="C78" s="28" t="n"/>
      <c r="D78" s="28" t="n"/>
      <c r="E78" s="30" t="n"/>
      <c r="F78" s="31" t="str">
        <f>IF(D78="","",IFERROR(VLOOKUP(D78,ITENS!$A$8:$I$87,7,FALSE),""))</f>
        <v/>
      </c>
      <c r="G78" s="31" t="str">
        <f>IF(D78="","",IFERROR(VLOOKUP(D78,ITENS!$A$8:$I$87,6,FALSE),""))</f>
        <v/>
      </c>
      <c r="H78" s="32" t="str">
        <f>IF(OR(D78="",E78="",F78=""),"",E78*F78)</f>
        <v/>
      </c>
      <c r="I78" s="32" t="str">
        <f>IF(OR(D78="",E78="",G78=""),"",E78*G78)</f>
        <v/>
      </c>
      <c r="J78" s="28" t="n"/>
    </row>
    <row r="79" ht="22" customHeight="1">
      <c r="A79" s="34" t="n"/>
      <c r="B79" s="41" t="n"/>
      <c r="C79" s="34" t="n"/>
      <c r="D79" s="34" t="n"/>
      <c r="E79" s="36" t="n"/>
      <c r="F79" s="37" t="str">
        <f>IF(D79="","",IFERROR(VLOOKUP(D79,ITENS!$A$8:$I$87,7,FALSE),""))</f>
        <v/>
      </c>
      <c r="G79" s="37" t="str">
        <f>IF(D79="","",IFERROR(VLOOKUP(D79,ITENS!$A$8:$I$87,6,FALSE),""))</f>
        <v/>
      </c>
      <c r="H79" s="38" t="str">
        <f>IF(OR(D79="",E79="",F79=""),"",E79*F79)</f>
        <v/>
      </c>
      <c r="I79" s="38" t="str">
        <f>IF(OR(D79="",E79="",G79=""),"",E79*G79)</f>
        <v/>
      </c>
      <c r="J79" s="34" t="n"/>
    </row>
    <row r="80" ht="22" customHeight="1">
      <c r="A80" s="28" t="n"/>
      <c r="B80" s="40" t="n"/>
      <c r="C80" s="28" t="n"/>
      <c r="D80" s="28" t="n"/>
      <c r="E80" s="30" t="n"/>
      <c r="F80" s="31" t="str">
        <f>IF(D80="","",IFERROR(VLOOKUP(D80,ITENS!$A$8:$I$87,7,FALSE),""))</f>
        <v/>
      </c>
      <c r="G80" s="31" t="str">
        <f>IF(D80="","",IFERROR(VLOOKUP(D80,ITENS!$A$8:$I$87,6,FALSE),""))</f>
        <v/>
      </c>
      <c r="H80" s="32" t="str">
        <f>IF(OR(D80="",E80="",F80=""),"",E80*F80)</f>
        <v/>
      </c>
      <c r="I80" s="32" t="str">
        <f>IF(OR(D80="",E80="",G80=""),"",E80*G80)</f>
        <v/>
      </c>
      <c r="J80" s="28" t="n"/>
    </row>
    <row r="81" ht="22" customHeight="1">
      <c r="A81" s="34" t="n"/>
      <c r="B81" s="41" t="n"/>
      <c r="C81" s="34" t="n"/>
      <c r="D81" s="34" t="n"/>
      <c r="E81" s="36" t="n"/>
      <c r="F81" s="37" t="str">
        <f>IF(D81="","",IFERROR(VLOOKUP(D81,ITENS!$A$8:$I$87,7,FALSE),""))</f>
        <v/>
      </c>
      <c r="G81" s="37" t="str">
        <f>IF(D81="","",IFERROR(VLOOKUP(D81,ITENS!$A$8:$I$87,6,FALSE),""))</f>
        <v/>
      </c>
      <c r="H81" s="38" t="str">
        <f>IF(OR(D81="",E81="",F81=""),"",E81*F81)</f>
        <v/>
      </c>
      <c r="I81" s="38" t="str">
        <f>IF(OR(D81="",E81="",G81=""),"",E81*G81)</f>
        <v/>
      </c>
      <c r="J81" s="34" t="n"/>
    </row>
    <row r="82" ht="22" customHeight="1">
      <c r="A82" s="28" t="n"/>
      <c r="B82" s="40" t="n"/>
      <c r="C82" s="28" t="n"/>
      <c r="D82" s="28" t="n"/>
      <c r="E82" s="30" t="n"/>
      <c r="F82" s="31" t="str">
        <f>IF(D82="","",IFERROR(VLOOKUP(D82,ITENS!$A$8:$I$87,7,FALSE),""))</f>
        <v/>
      </c>
      <c r="G82" s="31" t="str">
        <f>IF(D82="","",IFERROR(VLOOKUP(D82,ITENS!$A$8:$I$87,6,FALSE),""))</f>
        <v/>
      </c>
      <c r="H82" s="32" t="str">
        <f>IF(OR(D82="",E82="",F82=""),"",E82*F82)</f>
        <v/>
      </c>
      <c r="I82" s="32" t="str">
        <f>IF(OR(D82="",E82="",G82=""),"",E82*G82)</f>
        <v/>
      </c>
      <c r="J82" s="28" t="n"/>
    </row>
    <row r="83" ht="22" customHeight="1">
      <c r="A83" s="34" t="n"/>
      <c r="B83" s="41" t="n"/>
      <c r="C83" s="34" t="n"/>
      <c r="D83" s="34" t="n"/>
      <c r="E83" s="36" t="n"/>
      <c r="F83" s="37" t="str">
        <f>IF(D83="","",IFERROR(VLOOKUP(D83,ITENS!$A$8:$I$87,7,FALSE),""))</f>
        <v/>
      </c>
      <c r="G83" s="37" t="str">
        <f>IF(D83="","",IFERROR(VLOOKUP(D83,ITENS!$A$8:$I$87,6,FALSE),""))</f>
        <v/>
      </c>
      <c r="H83" s="38" t="str">
        <f>IF(OR(D83="",E83="",F83=""),"",E83*F83)</f>
        <v/>
      </c>
      <c r="I83" s="38" t="str">
        <f>IF(OR(D83="",E83="",G83=""),"",E83*G83)</f>
        <v/>
      </c>
      <c r="J83" s="34" t="n"/>
    </row>
    <row r="84" ht="22" customHeight="1">
      <c r="A84" s="28" t="n"/>
      <c r="B84" s="40" t="n"/>
      <c r="C84" s="28" t="n"/>
      <c r="D84" s="28" t="n"/>
      <c r="E84" s="30" t="n"/>
      <c r="F84" s="31" t="str">
        <f>IF(D84="","",IFERROR(VLOOKUP(D84,ITENS!$A$8:$I$87,7,FALSE),""))</f>
        <v/>
      </c>
      <c r="G84" s="31" t="str">
        <f>IF(D84="","",IFERROR(VLOOKUP(D84,ITENS!$A$8:$I$87,6,FALSE),""))</f>
        <v/>
      </c>
      <c r="H84" s="32" t="str">
        <f>IF(OR(D84="",E84="",F84=""),"",E84*F84)</f>
        <v/>
      </c>
      <c r="I84" s="32" t="str">
        <f>IF(OR(D84="",E84="",G84=""),"",E84*G84)</f>
        <v/>
      </c>
      <c r="J84" s="28" t="n"/>
    </row>
    <row r="85" ht="22" customHeight="1">
      <c r="A85" s="34" t="n"/>
      <c r="B85" s="41" t="n"/>
      <c r="C85" s="34" t="n"/>
      <c r="D85" s="34" t="n"/>
      <c r="E85" s="36" t="n"/>
      <c r="F85" s="37" t="str">
        <f>IF(D85="","",IFERROR(VLOOKUP(D85,ITENS!$A$8:$I$87,7,FALSE),""))</f>
        <v/>
      </c>
      <c r="G85" s="37" t="str">
        <f>IF(D85="","",IFERROR(VLOOKUP(D85,ITENS!$A$8:$I$87,6,FALSE),""))</f>
        <v/>
      </c>
      <c r="H85" s="38" t="str">
        <f>IF(OR(D85="",E85="",F85=""),"",E85*F85)</f>
        <v/>
      </c>
      <c r="I85" s="38" t="str">
        <f>IF(OR(D85="",E85="",G85=""),"",E85*G85)</f>
        <v/>
      </c>
      <c r="J85" s="34" t="n"/>
    </row>
    <row r="86" ht="22" customHeight="1">
      <c r="A86" s="28" t="n"/>
      <c r="B86" s="40" t="n"/>
      <c r="C86" s="28" t="n"/>
      <c r="D86" s="28" t="n"/>
      <c r="E86" s="30" t="n"/>
      <c r="F86" s="31" t="str">
        <f>IF(D86="","",IFERROR(VLOOKUP(D86,ITENS!$A$8:$I$87,7,FALSE),""))</f>
        <v/>
      </c>
      <c r="G86" s="31" t="str">
        <f>IF(D86="","",IFERROR(VLOOKUP(D86,ITENS!$A$8:$I$87,6,FALSE),""))</f>
        <v/>
      </c>
      <c r="H86" s="32" t="str">
        <f>IF(OR(D86="",E86="",F86=""),"",E86*F86)</f>
        <v/>
      </c>
      <c r="I86" s="32" t="str">
        <f>IF(OR(D86="",E86="",G86=""),"",E86*G86)</f>
        <v/>
      </c>
      <c r="J86" s="28" t="n"/>
    </row>
    <row r="87" ht="22" customHeight="1">
      <c r="A87" s="34" t="n"/>
      <c r="B87" s="41" t="n"/>
      <c r="C87" s="34" t="n"/>
      <c r="D87" s="34" t="n"/>
      <c r="E87" s="36" t="n"/>
      <c r="F87" s="37" t="str">
        <f>IF(D87="","",IFERROR(VLOOKUP(D87,ITENS!$A$8:$I$87,7,FALSE),""))</f>
        <v/>
      </c>
      <c r="G87" s="37" t="str">
        <f>IF(D87="","",IFERROR(VLOOKUP(D87,ITENS!$A$8:$I$87,6,FALSE),""))</f>
        <v/>
      </c>
      <c r="H87" s="38" t="str">
        <f>IF(OR(D87="",E87="",F87=""),"",E87*F87)</f>
        <v/>
      </c>
      <c r="I87" s="38" t="str">
        <f>IF(OR(D87="",E87="",G87=""),"",E87*G87)</f>
        <v/>
      </c>
      <c r="J87" s="34" t="n"/>
    </row>
  </sheetData>
  <autoFilter ref="A7:J87"/>
  <mergeCells count="4">
    <mergeCell ref="A6:J6"/>
    <mergeCell ref="A5:J5"/>
    <mergeCell ref="A1:J2"/>
    <mergeCell ref="A3:J3"/>
  </mergeCells>
  <dataValidations count="1">
    <dataValidation sqref="J8:J87" showDropDown="0" showInputMessage="0" showErrorMessage="1" allowBlank="1" errorTitle="Valor não previsto" error="Escolha uma opção da lista." type="list">
      <formula1>"Aguardando,Aprovado,Recusado"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22" customWidth="1" min="3" max="3"/>
    <col width="27" customWidth="1" min="4" max="4"/>
    <col width="26" customWidth="1" min="5" max="5"/>
    <col width="23" customWidth="1" min="6" max="6"/>
    <col width="24" customWidth="1" min="7" max="7"/>
    <col width="20" customWidth="1" min="8" max="8"/>
    <col width="21" customWidth="1" min="9" max="9"/>
    <col width="23" customWidth="1" min="10" max="10"/>
  </cols>
  <sheetData>
    <row r="1" ht="28" customHeight="1">
      <c r="A1" s="1" t="inlineStr">
        <is>
          <t>Acompanhe as ordens de serviço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Receita prevista só inclui itens aprovados. Recebido é preenchido por você.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6" t="inlineStr">
        <is>
          <t>COMO USAR: campos azuis = você preenche  •  resultados automáticos = fórmulas  •  valores dos exemplos são fictícios</t>
        </is>
      </c>
    </row>
    <row r="7" ht="37" customHeight="1">
      <c r="A7" s="27" t="inlineStr">
        <is>
          <t>Código OS</t>
        </is>
      </c>
      <c r="B7" s="27" t="inlineStr">
        <is>
          <t>Abertura</t>
        </is>
      </c>
      <c r="C7" s="27" t="inlineStr">
        <is>
          <t>Prazo informado</t>
        </is>
      </c>
      <c r="D7" s="27" t="inlineStr">
        <is>
          <t>Etapa</t>
        </is>
      </c>
      <c r="E7" s="27" t="inlineStr">
        <is>
          <t>Orçado aprovado (R$)</t>
        </is>
      </c>
      <c r="F7" s="27" t="inlineStr">
        <is>
          <t>Custo previsto (R$)</t>
        </is>
      </c>
      <c r="G7" s="27" t="inlineStr">
        <is>
          <t>Diferença bruta (R$)</t>
        </is>
      </c>
      <c r="H7" s="27" t="inlineStr">
        <is>
          <t>Recebido (R$)</t>
        </is>
      </c>
      <c r="I7" s="27" t="inlineStr">
        <is>
          <t>A receber (R$)</t>
        </is>
      </c>
      <c r="J7" s="27" t="inlineStr">
        <is>
          <t>Alerta de prazo</t>
        </is>
      </c>
    </row>
    <row r="8" ht="22" customHeight="1">
      <c r="A8" s="28" t="inlineStr">
        <is>
          <t>OS-001</t>
        </is>
      </c>
      <c r="B8" s="40" t="n">
        <v>46308</v>
      </c>
      <c r="C8" s="40" t="n">
        <v>46312</v>
      </c>
      <c r="D8" s="28" t="inlineStr">
        <is>
          <t>Em execução</t>
        </is>
      </c>
      <c r="E8" s="31" t="n">
        <f>IF(A8="","",SUMIFS(ORÇAMENTOS!$H$8:$H$87,ORÇAMENTOS!$C$8:$C$87,A8,ORÇAMENTOS!$J$8:$J$87,"Aprovado"))</f>
        <v>390.0</v>
      </c>
      <c r="F8" s="31" t="n">
        <f>IF(A8="","",SUMIFS(ORÇAMENTOS!$I$8:$I$87,ORÇAMENTOS!$C$8:$C$87,A8,ORÇAMENTOS!$J$8:$J$87,"Aprovado"))</f>
        <v>197.96753246753246</v>
      </c>
      <c r="G8" s="32" t="n">
        <f>IF(A8="","",E8-F8)</f>
        <v>192.03246753246754</v>
      </c>
      <c r="H8" s="29" t="n">
        <v>100</v>
      </c>
      <c r="I8" s="32" t="n">
        <f>IF(A8="","",E8-H8)</f>
        <v>290.0</v>
      </c>
      <c r="J8" s="42" t="str">
        <f>IF(OR(A8="",C8=""),"",IF(OR(D8="Concluída",D8="Cancelada"),"Encerrada",IF(C8&lt;TODAY(),"Atrasada",IF(C8&lt;=TODAY()+2,"Próxima","No prazo"))))</f>
        <v>No prazo</v>
      </c>
    </row>
    <row r="9" ht="22" customHeight="1">
      <c r="A9" s="34" t="inlineStr">
        <is>
          <t>OS-002</t>
        </is>
      </c>
      <c r="B9" s="41" t="n">
        <v>46308</v>
      </c>
      <c r="C9" s="41" t="n">
        <v>46310</v>
      </c>
      <c r="D9" s="34" t="inlineStr">
        <is>
          <t>Aguardando aprovação</t>
        </is>
      </c>
      <c r="E9" s="37" t="n">
        <f>IF(A9="","",SUMIFS(ORÇAMENTOS!$H$8:$H$87,ORÇAMENTOS!$C$8:$C$87,A9,ORÇAMENTOS!$J$8:$J$87,"Aprovado"))</f>
        <v>0.0</v>
      </c>
      <c r="F9" s="37" t="n">
        <f>IF(A9="","",SUMIFS(ORÇAMENTOS!$I$8:$I$87,ORÇAMENTOS!$C$8:$C$87,A9,ORÇAMENTOS!$J$8:$J$87,"Aprovado"))</f>
        <v>0.0</v>
      </c>
      <c r="G9" s="38" t="n">
        <f>IF(A9="","",E9-F9)</f>
        <v>0.0</v>
      </c>
      <c r="H9" s="35" t="n">
        <v>0</v>
      </c>
      <c r="I9" s="38" t="n">
        <f>IF(A9="","",E9-H9)</f>
        <v>0.0</v>
      </c>
      <c r="J9" s="43" t="str">
        <f>IF(OR(A9="",C9=""),"",IF(OR(D9="Concluída",D9="Cancelada"),"Encerrada",IF(C9&lt;TODAY(),"Atrasada",IF(C9&lt;=TODAY()+2,"Próxima","No prazo"))))</f>
        <v>Próxima</v>
      </c>
    </row>
    <row r="10" ht="22" customHeight="1">
      <c r="A10" s="28" t="n"/>
      <c r="B10" s="40" t="n"/>
      <c r="C10" s="40" t="n"/>
      <c r="D10" s="28" t="n"/>
      <c r="E10" s="31" t="str">
        <f>IF(A10="","",SUMIFS(ORÇAMENTOS!$H$8:$H$87,ORÇAMENTOS!$C$8:$C$87,A10,ORÇAMENTOS!$J$8:$J$87,"Aprovado"))</f>
        <v/>
      </c>
      <c r="F10" s="31" t="str">
        <f>IF(A10="","",SUMIFS(ORÇAMENTOS!$I$8:$I$87,ORÇAMENTOS!$C$8:$C$87,A10,ORÇAMENTOS!$J$8:$J$87,"Aprovado"))</f>
        <v/>
      </c>
      <c r="G10" s="32" t="str">
        <f>IF(A10="","",E10-F10)</f>
        <v/>
      </c>
      <c r="H10" s="29" t="n"/>
      <c r="I10" s="32" t="str">
        <f>IF(A10="","",E10-H10)</f>
        <v/>
      </c>
      <c r="J10" s="42" t="str">
        <f>IF(OR(A10="",C10=""),"",IF(OR(D10="Concluída",D10="Cancelada"),"Encerrada",IF(C10&lt;TODAY(),"Atrasada",IF(C10&lt;=TODAY()+2,"Próxima","No prazo"))))</f>
        <v/>
      </c>
    </row>
    <row r="11" ht="22" customHeight="1">
      <c r="A11" s="34" t="n"/>
      <c r="B11" s="41" t="n"/>
      <c r="C11" s="41" t="n"/>
      <c r="D11" s="34" t="n"/>
      <c r="E11" s="37" t="str">
        <f>IF(A11="","",SUMIFS(ORÇAMENTOS!$H$8:$H$87,ORÇAMENTOS!$C$8:$C$87,A11,ORÇAMENTOS!$J$8:$J$87,"Aprovado"))</f>
        <v/>
      </c>
      <c r="F11" s="37" t="str">
        <f>IF(A11="","",SUMIFS(ORÇAMENTOS!$I$8:$I$87,ORÇAMENTOS!$C$8:$C$87,A11,ORÇAMENTOS!$J$8:$J$87,"Aprovado"))</f>
        <v/>
      </c>
      <c r="G11" s="38" t="str">
        <f>IF(A11="","",E11-F11)</f>
        <v/>
      </c>
      <c r="H11" s="35" t="n"/>
      <c r="I11" s="38" t="str">
        <f>IF(A11="","",E11-H11)</f>
        <v/>
      </c>
      <c r="J11" s="43" t="str">
        <f>IF(OR(A11="",C11=""),"",IF(OR(D11="Concluída",D11="Cancelada"),"Encerrada",IF(C11&lt;TODAY(),"Atrasada",IF(C11&lt;=TODAY()+2,"Próxima","No prazo"))))</f>
        <v/>
      </c>
    </row>
    <row r="12" ht="22" customHeight="1">
      <c r="A12" s="28" t="n"/>
      <c r="B12" s="40" t="n"/>
      <c r="C12" s="40" t="n"/>
      <c r="D12" s="28" t="n"/>
      <c r="E12" s="31" t="str">
        <f>IF(A12="","",SUMIFS(ORÇAMENTOS!$H$8:$H$87,ORÇAMENTOS!$C$8:$C$87,A12,ORÇAMENTOS!$J$8:$J$87,"Aprovado"))</f>
        <v/>
      </c>
      <c r="F12" s="31" t="str">
        <f>IF(A12="","",SUMIFS(ORÇAMENTOS!$I$8:$I$87,ORÇAMENTOS!$C$8:$C$87,A12,ORÇAMENTOS!$J$8:$J$87,"Aprovado"))</f>
        <v/>
      </c>
      <c r="G12" s="32" t="str">
        <f>IF(A12="","",E12-F12)</f>
        <v/>
      </c>
      <c r="H12" s="29" t="n"/>
      <c r="I12" s="32" t="str">
        <f>IF(A12="","",E12-H12)</f>
        <v/>
      </c>
      <c r="J12" s="42" t="str">
        <f>IF(OR(A12="",C12=""),"",IF(OR(D12="Concluída",D12="Cancelada"),"Encerrada",IF(C12&lt;TODAY(),"Atrasada",IF(C12&lt;=TODAY()+2,"Próxima","No prazo"))))</f>
        <v/>
      </c>
    </row>
    <row r="13" ht="22" customHeight="1">
      <c r="A13" s="34" t="n"/>
      <c r="B13" s="41" t="n"/>
      <c r="C13" s="41" t="n"/>
      <c r="D13" s="34" t="n"/>
      <c r="E13" s="37" t="str">
        <f>IF(A13="","",SUMIFS(ORÇAMENTOS!$H$8:$H$87,ORÇAMENTOS!$C$8:$C$87,A13,ORÇAMENTOS!$J$8:$J$87,"Aprovado"))</f>
        <v/>
      </c>
      <c r="F13" s="37" t="str">
        <f>IF(A13="","",SUMIFS(ORÇAMENTOS!$I$8:$I$87,ORÇAMENTOS!$C$8:$C$87,A13,ORÇAMENTOS!$J$8:$J$87,"Aprovado"))</f>
        <v/>
      </c>
      <c r="G13" s="38" t="str">
        <f>IF(A13="","",E13-F13)</f>
        <v/>
      </c>
      <c r="H13" s="35" t="n"/>
      <c r="I13" s="38" t="str">
        <f>IF(A13="","",E13-H13)</f>
        <v/>
      </c>
      <c r="J13" s="43" t="str">
        <f>IF(OR(A13="",C13=""),"",IF(OR(D13="Concluída",D13="Cancelada"),"Encerrada",IF(C13&lt;TODAY(),"Atrasada",IF(C13&lt;=TODAY()+2,"Próxima","No prazo"))))</f>
        <v/>
      </c>
    </row>
    <row r="14" ht="22" customHeight="1">
      <c r="A14" s="28" t="n"/>
      <c r="B14" s="40" t="n"/>
      <c r="C14" s="40" t="n"/>
      <c r="D14" s="28" t="n"/>
      <c r="E14" s="31" t="str">
        <f>IF(A14="","",SUMIFS(ORÇAMENTOS!$H$8:$H$87,ORÇAMENTOS!$C$8:$C$87,A14,ORÇAMENTOS!$J$8:$J$87,"Aprovado"))</f>
        <v/>
      </c>
      <c r="F14" s="31" t="str">
        <f>IF(A14="","",SUMIFS(ORÇAMENTOS!$I$8:$I$87,ORÇAMENTOS!$C$8:$C$87,A14,ORÇAMENTOS!$J$8:$J$87,"Aprovado"))</f>
        <v/>
      </c>
      <c r="G14" s="32" t="str">
        <f>IF(A14="","",E14-F14)</f>
        <v/>
      </c>
      <c r="H14" s="29" t="n"/>
      <c r="I14" s="32" t="str">
        <f>IF(A14="","",E14-H14)</f>
        <v/>
      </c>
      <c r="J14" s="42" t="str">
        <f>IF(OR(A14="",C14=""),"",IF(OR(D14="Concluída",D14="Cancelada"),"Encerrada",IF(C14&lt;TODAY(),"Atrasada",IF(C14&lt;=TODAY()+2,"Próxima","No prazo"))))</f>
        <v/>
      </c>
    </row>
    <row r="15" ht="22" customHeight="1">
      <c r="A15" s="34" t="n"/>
      <c r="B15" s="41" t="n"/>
      <c r="C15" s="41" t="n"/>
      <c r="D15" s="34" t="n"/>
      <c r="E15" s="37" t="str">
        <f>IF(A15="","",SUMIFS(ORÇAMENTOS!$H$8:$H$87,ORÇAMENTOS!$C$8:$C$87,A15,ORÇAMENTOS!$J$8:$J$87,"Aprovado"))</f>
        <v/>
      </c>
      <c r="F15" s="37" t="str">
        <f>IF(A15="","",SUMIFS(ORÇAMENTOS!$I$8:$I$87,ORÇAMENTOS!$C$8:$C$87,A15,ORÇAMENTOS!$J$8:$J$87,"Aprovado"))</f>
        <v/>
      </c>
      <c r="G15" s="38" t="str">
        <f>IF(A15="","",E15-F15)</f>
        <v/>
      </c>
      <c r="H15" s="35" t="n"/>
      <c r="I15" s="38" t="str">
        <f>IF(A15="","",E15-H15)</f>
        <v/>
      </c>
      <c r="J15" s="43" t="str">
        <f>IF(OR(A15="",C15=""),"",IF(OR(D15="Concluída",D15="Cancelada"),"Encerrada",IF(C15&lt;TODAY(),"Atrasada",IF(C15&lt;=TODAY()+2,"Próxima","No prazo"))))</f>
        <v/>
      </c>
    </row>
    <row r="16" ht="22" customHeight="1">
      <c r="A16" s="28" t="n"/>
      <c r="B16" s="40" t="n"/>
      <c r="C16" s="40" t="n"/>
      <c r="D16" s="28" t="n"/>
      <c r="E16" s="31" t="str">
        <f>IF(A16="","",SUMIFS(ORÇAMENTOS!$H$8:$H$87,ORÇAMENTOS!$C$8:$C$87,A16,ORÇAMENTOS!$J$8:$J$87,"Aprovado"))</f>
        <v/>
      </c>
      <c r="F16" s="31" t="str">
        <f>IF(A16="","",SUMIFS(ORÇAMENTOS!$I$8:$I$87,ORÇAMENTOS!$C$8:$C$87,A16,ORÇAMENTOS!$J$8:$J$87,"Aprovado"))</f>
        <v/>
      </c>
      <c r="G16" s="32" t="str">
        <f>IF(A16="","",E16-F16)</f>
        <v/>
      </c>
      <c r="H16" s="29" t="n"/>
      <c r="I16" s="32" t="str">
        <f>IF(A16="","",E16-H16)</f>
        <v/>
      </c>
      <c r="J16" s="42" t="str">
        <f>IF(OR(A16="",C16=""),"",IF(OR(D16="Concluída",D16="Cancelada"),"Encerrada",IF(C16&lt;TODAY(),"Atrasada",IF(C16&lt;=TODAY()+2,"Próxima","No prazo"))))</f>
        <v/>
      </c>
    </row>
    <row r="17" ht="22" customHeight="1">
      <c r="A17" s="34" t="n"/>
      <c r="B17" s="41" t="n"/>
      <c r="C17" s="41" t="n"/>
      <c r="D17" s="34" t="n"/>
      <c r="E17" s="37" t="str">
        <f>IF(A17="","",SUMIFS(ORÇAMENTOS!$H$8:$H$87,ORÇAMENTOS!$C$8:$C$87,A17,ORÇAMENTOS!$J$8:$J$87,"Aprovado"))</f>
        <v/>
      </c>
      <c r="F17" s="37" t="str">
        <f>IF(A17="","",SUMIFS(ORÇAMENTOS!$I$8:$I$87,ORÇAMENTOS!$C$8:$C$87,A17,ORÇAMENTOS!$J$8:$J$87,"Aprovado"))</f>
        <v/>
      </c>
      <c r="G17" s="38" t="str">
        <f>IF(A17="","",E17-F17)</f>
        <v/>
      </c>
      <c r="H17" s="35" t="n"/>
      <c r="I17" s="38" t="str">
        <f>IF(A17="","",E17-H17)</f>
        <v/>
      </c>
      <c r="J17" s="43" t="str">
        <f>IF(OR(A17="",C17=""),"",IF(OR(D17="Concluída",D17="Cancelada"),"Encerrada",IF(C17&lt;TODAY(),"Atrasada",IF(C17&lt;=TODAY()+2,"Próxima","No prazo"))))</f>
        <v/>
      </c>
    </row>
    <row r="18" ht="22" customHeight="1">
      <c r="A18" s="28" t="n"/>
      <c r="B18" s="40" t="n"/>
      <c r="C18" s="40" t="n"/>
      <c r="D18" s="28" t="n"/>
      <c r="E18" s="31" t="str">
        <f>IF(A18="","",SUMIFS(ORÇAMENTOS!$H$8:$H$87,ORÇAMENTOS!$C$8:$C$87,A18,ORÇAMENTOS!$J$8:$J$87,"Aprovado"))</f>
        <v/>
      </c>
      <c r="F18" s="31" t="str">
        <f>IF(A18="","",SUMIFS(ORÇAMENTOS!$I$8:$I$87,ORÇAMENTOS!$C$8:$C$87,A18,ORÇAMENTOS!$J$8:$J$87,"Aprovado"))</f>
        <v/>
      </c>
      <c r="G18" s="32" t="str">
        <f>IF(A18="","",E18-F18)</f>
        <v/>
      </c>
      <c r="H18" s="29" t="n"/>
      <c r="I18" s="32" t="str">
        <f>IF(A18="","",E18-H18)</f>
        <v/>
      </c>
      <c r="J18" s="42" t="str">
        <f>IF(OR(A18="",C18=""),"",IF(OR(D18="Concluída",D18="Cancelada"),"Encerrada",IF(C18&lt;TODAY(),"Atrasada",IF(C18&lt;=TODAY()+2,"Próxima","No prazo"))))</f>
        <v/>
      </c>
    </row>
    <row r="19" ht="22" customHeight="1">
      <c r="A19" s="34" t="n"/>
      <c r="B19" s="41" t="n"/>
      <c r="C19" s="41" t="n"/>
      <c r="D19" s="34" t="n"/>
      <c r="E19" s="37" t="str">
        <f>IF(A19="","",SUMIFS(ORÇAMENTOS!$H$8:$H$87,ORÇAMENTOS!$C$8:$C$87,A19,ORÇAMENTOS!$J$8:$J$87,"Aprovado"))</f>
        <v/>
      </c>
      <c r="F19" s="37" t="str">
        <f>IF(A19="","",SUMIFS(ORÇAMENTOS!$I$8:$I$87,ORÇAMENTOS!$C$8:$C$87,A19,ORÇAMENTOS!$J$8:$J$87,"Aprovado"))</f>
        <v/>
      </c>
      <c r="G19" s="38" t="str">
        <f>IF(A19="","",E19-F19)</f>
        <v/>
      </c>
      <c r="H19" s="35" t="n"/>
      <c r="I19" s="38" t="str">
        <f>IF(A19="","",E19-H19)</f>
        <v/>
      </c>
      <c r="J19" s="43" t="str">
        <f>IF(OR(A19="",C19=""),"",IF(OR(D19="Concluída",D19="Cancelada"),"Encerrada",IF(C19&lt;TODAY(),"Atrasada",IF(C19&lt;=TODAY()+2,"Próxima","No prazo"))))</f>
        <v/>
      </c>
    </row>
    <row r="20" ht="22" customHeight="1">
      <c r="A20" s="28" t="n"/>
      <c r="B20" s="40" t="n"/>
      <c r="C20" s="40" t="n"/>
      <c r="D20" s="28" t="n"/>
      <c r="E20" s="31" t="str">
        <f>IF(A20="","",SUMIFS(ORÇAMENTOS!$H$8:$H$87,ORÇAMENTOS!$C$8:$C$87,A20,ORÇAMENTOS!$J$8:$J$87,"Aprovado"))</f>
        <v/>
      </c>
      <c r="F20" s="31" t="str">
        <f>IF(A20="","",SUMIFS(ORÇAMENTOS!$I$8:$I$87,ORÇAMENTOS!$C$8:$C$87,A20,ORÇAMENTOS!$J$8:$J$87,"Aprovado"))</f>
        <v/>
      </c>
      <c r="G20" s="32" t="str">
        <f>IF(A20="","",E20-F20)</f>
        <v/>
      </c>
      <c r="H20" s="29" t="n"/>
      <c r="I20" s="32" t="str">
        <f>IF(A20="","",E20-H20)</f>
        <v/>
      </c>
      <c r="J20" s="42" t="str">
        <f>IF(OR(A20="",C20=""),"",IF(OR(D20="Concluída",D20="Cancelada"),"Encerrada",IF(C20&lt;TODAY(),"Atrasada",IF(C20&lt;=TODAY()+2,"Próxima","No prazo"))))</f>
        <v/>
      </c>
    </row>
    <row r="21" ht="22" customHeight="1">
      <c r="A21" s="34" t="n"/>
      <c r="B21" s="41" t="n"/>
      <c r="C21" s="41" t="n"/>
      <c r="D21" s="34" t="n"/>
      <c r="E21" s="37" t="str">
        <f>IF(A21="","",SUMIFS(ORÇAMENTOS!$H$8:$H$87,ORÇAMENTOS!$C$8:$C$87,A21,ORÇAMENTOS!$J$8:$J$87,"Aprovado"))</f>
        <v/>
      </c>
      <c r="F21" s="37" t="str">
        <f>IF(A21="","",SUMIFS(ORÇAMENTOS!$I$8:$I$87,ORÇAMENTOS!$C$8:$C$87,A21,ORÇAMENTOS!$J$8:$J$87,"Aprovado"))</f>
        <v/>
      </c>
      <c r="G21" s="38" t="str">
        <f>IF(A21="","",E21-F21)</f>
        <v/>
      </c>
      <c r="H21" s="35" t="n"/>
      <c r="I21" s="38" t="str">
        <f>IF(A21="","",E21-H21)</f>
        <v/>
      </c>
      <c r="J21" s="43" t="str">
        <f>IF(OR(A21="",C21=""),"",IF(OR(D21="Concluída",D21="Cancelada"),"Encerrada",IF(C21&lt;TODAY(),"Atrasada",IF(C21&lt;=TODAY()+2,"Próxima","No prazo"))))</f>
        <v/>
      </c>
    </row>
    <row r="22" ht="22" customHeight="1">
      <c r="A22" s="28" t="n"/>
      <c r="B22" s="40" t="n"/>
      <c r="C22" s="40" t="n"/>
      <c r="D22" s="28" t="n"/>
      <c r="E22" s="31" t="str">
        <f>IF(A22="","",SUMIFS(ORÇAMENTOS!$H$8:$H$87,ORÇAMENTOS!$C$8:$C$87,A22,ORÇAMENTOS!$J$8:$J$87,"Aprovado"))</f>
        <v/>
      </c>
      <c r="F22" s="31" t="str">
        <f>IF(A22="","",SUMIFS(ORÇAMENTOS!$I$8:$I$87,ORÇAMENTOS!$C$8:$C$87,A22,ORÇAMENTOS!$J$8:$J$87,"Aprovado"))</f>
        <v/>
      </c>
      <c r="G22" s="32" t="str">
        <f>IF(A22="","",E22-F22)</f>
        <v/>
      </c>
      <c r="H22" s="29" t="n"/>
      <c r="I22" s="32" t="str">
        <f>IF(A22="","",E22-H22)</f>
        <v/>
      </c>
      <c r="J22" s="42" t="str">
        <f>IF(OR(A22="",C22=""),"",IF(OR(D22="Concluída",D22="Cancelada"),"Encerrada",IF(C22&lt;TODAY(),"Atrasada",IF(C22&lt;=TODAY()+2,"Próxima","No prazo"))))</f>
        <v/>
      </c>
    </row>
    <row r="23" ht="22" customHeight="1">
      <c r="A23" s="34" t="n"/>
      <c r="B23" s="41" t="n"/>
      <c r="C23" s="41" t="n"/>
      <c r="D23" s="34" t="n"/>
      <c r="E23" s="37" t="str">
        <f>IF(A23="","",SUMIFS(ORÇAMENTOS!$H$8:$H$87,ORÇAMENTOS!$C$8:$C$87,A23,ORÇAMENTOS!$J$8:$J$87,"Aprovado"))</f>
        <v/>
      </c>
      <c r="F23" s="37" t="str">
        <f>IF(A23="","",SUMIFS(ORÇAMENTOS!$I$8:$I$87,ORÇAMENTOS!$C$8:$C$87,A23,ORÇAMENTOS!$J$8:$J$87,"Aprovado"))</f>
        <v/>
      </c>
      <c r="G23" s="38" t="str">
        <f>IF(A23="","",E23-F23)</f>
        <v/>
      </c>
      <c r="H23" s="35" t="n"/>
      <c r="I23" s="38" t="str">
        <f>IF(A23="","",E23-H23)</f>
        <v/>
      </c>
      <c r="J23" s="43" t="str">
        <f>IF(OR(A23="",C23=""),"",IF(OR(D23="Concluída",D23="Cancelada"),"Encerrada",IF(C23&lt;TODAY(),"Atrasada",IF(C23&lt;=TODAY()+2,"Próxima","No prazo"))))</f>
        <v/>
      </c>
    </row>
    <row r="24" ht="22" customHeight="1">
      <c r="A24" s="28" t="n"/>
      <c r="B24" s="40" t="n"/>
      <c r="C24" s="40" t="n"/>
      <c r="D24" s="28" t="n"/>
      <c r="E24" s="31" t="str">
        <f>IF(A24="","",SUMIFS(ORÇAMENTOS!$H$8:$H$87,ORÇAMENTOS!$C$8:$C$87,A24,ORÇAMENTOS!$J$8:$J$87,"Aprovado"))</f>
        <v/>
      </c>
      <c r="F24" s="31" t="str">
        <f>IF(A24="","",SUMIFS(ORÇAMENTOS!$I$8:$I$87,ORÇAMENTOS!$C$8:$C$87,A24,ORÇAMENTOS!$J$8:$J$87,"Aprovado"))</f>
        <v/>
      </c>
      <c r="G24" s="32" t="str">
        <f>IF(A24="","",E24-F24)</f>
        <v/>
      </c>
      <c r="H24" s="29" t="n"/>
      <c r="I24" s="32" t="str">
        <f>IF(A24="","",E24-H24)</f>
        <v/>
      </c>
      <c r="J24" s="42" t="str">
        <f>IF(OR(A24="",C24=""),"",IF(OR(D24="Concluída",D24="Cancelada"),"Encerrada",IF(C24&lt;TODAY(),"Atrasada",IF(C24&lt;=TODAY()+2,"Próxima","No prazo"))))</f>
        <v/>
      </c>
    </row>
    <row r="25" ht="22" customHeight="1">
      <c r="A25" s="34" t="n"/>
      <c r="B25" s="41" t="n"/>
      <c r="C25" s="41" t="n"/>
      <c r="D25" s="34" t="n"/>
      <c r="E25" s="37" t="str">
        <f>IF(A25="","",SUMIFS(ORÇAMENTOS!$H$8:$H$87,ORÇAMENTOS!$C$8:$C$87,A25,ORÇAMENTOS!$J$8:$J$87,"Aprovado"))</f>
        <v/>
      </c>
      <c r="F25" s="37" t="str">
        <f>IF(A25="","",SUMIFS(ORÇAMENTOS!$I$8:$I$87,ORÇAMENTOS!$C$8:$C$87,A25,ORÇAMENTOS!$J$8:$J$87,"Aprovado"))</f>
        <v/>
      </c>
      <c r="G25" s="38" t="str">
        <f>IF(A25="","",E25-F25)</f>
        <v/>
      </c>
      <c r="H25" s="35" t="n"/>
      <c r="I25" s="38" t="str">
        <f>IF(A25="","",E25-H25)</f>
        <v/>
      </c>
      <c r="J25" s="43" t="str">
        <f>IF(OR(A25="",C25=""),"",IF(OR(D25="Concluída",D25="Cancelada"),"Encerrada",IF(C25&lt;TODAY(),"Atrasada",IF(C25&lt;=TODAY()+2,"Próxima","No prazo"))))</f>
        <v/>
      </c>
    </row>
    <row r="26" ht="22" customHeight="1">
      <c r="A26" s="28" t="n"/>
      <c r="B26" s="40" t="n"/>
      <c r="C26" s="40" t="n"/>
      <c r="D26" s="28" t="n"/>
      <c r="E26" s="31" t="str">
        <f>IF(A26="","",SUMIFS(ORÇAMENTOS!$H$8:$H$87,ORÇAMENTOS!$C$8:$C$87,A26,ORÇAMENTOS!$J$8:$J$87,"Aprovado"))</f>
        <v/>
      </c>
      <c r="F26" s="31" t="str">
        <f>IF(A26="","",SUMIFS(ORÇAMENTOS!$I$8:$I$87,ORÇAMENTOS!$C$8:$C$87,A26,ORÇAMENTOS!$J$8:$J$87,"Aprovado"))</f>
        <v/>
      </c>
      <c r="G26" s="32" t="str">
        <f>IF(A26="","",E26-F26)</f>
        <v/>
      </c>
      <c r="H26" s="29" t="n"/>
      <c r="I26" s="32" t="str">
        <f>IF(A26="","",E26-H26)</f>
        <v/>
      </c>
      <c r="J26" s="42" t="str">
        <f>IF(OR(A26="",C26=""),"",IF(OR(D26="Concluída",D26="Cancelada"),"Encerrada",IF(C26&lt;TODAY(),"Atrasada",IF(C26&lt;=TODAY()+2,"Próxima","No prazo"))))</f>
        <v/>
      </c>
    </row>
    <row r="27" ht="22" customHeight="1">
      <c r="A27" s="34" t="n"/>
      <c r="B27" s="41" t="n"/>
      <c r="C27" s="41" t="n"/>
      <c r="D27" s="34" t="n"/>
      <c r="E27" s="37" t="str">
        <f>IF(A27="","",SUMIFS(ORÇAMENTOS!$H$8:$H$87,ORÇAMENTOS!$C$8:$C$87,A27,ORÇAMENTOS!$J$8:$J$87,"Aprovado"))</f>
        <v/>
      </c>
      <c r="F27" s="37" t="str">
        <f>IF(A27="","",SUMIFS(ORÇAMENTOS!$I$8:$I$87,ORÇAMENTOS!$C$8:$C$87,A27,ORÇAMENTOS!$J$8:$J$87,"Aprovado"))</f>
        <v/>
      </c>
      <c r="G27" s="38" t="str">
        <f>IF(A27="","",E27-F27)</f>
        <v/>
      </c>
      <c r="H27" s="35" t="n"/>
      <c r="I27" s="38" t="str">
        <f>IF(A27="","",E27-H27)</f>
        <v/>
      </c>
      <c r="J27" s="43" t="str">
        <f>IF(OR(A27="",C27=""),"",IF(OR(D27="Concluída",D27="Cancelada"),"Encerrada",IF(C27&lt;TODAY(),"Atrasada",IF(C27&lt;=TODAY()+2,"Próxima","No prazo"))))</f>
        <v/>
      </c>
    </row>
    <row r="28" ht="22" customHeight="1">
      <c r="A28" s="28" t="n"/>
      <c r="B28" s="40" t="n"/>
      <c r="C28" s="40" t="n"/>
      <c r="D28" s="28" t="n"/>
      <c r="E28" s="31" t="str">
        <f>IF(A28="","",SUMIFS(ORÇAMENTOS!$H$8:$H$87,ORÇAMENTOS!$C$8:$C$87,A28,ORÇAMENTOS!$J$8:$J$87,"Aprovado"))</f>
        <v/>
      </c>
      <c r="F28" s="31" t="str">
        <f>IF(A28="","",SUMIFS(ORÇAMENTOS!$I$8:$I$87,ORÇAMENTOS!$C$8:$C$87,A28,ORÇAMENTOS!$J$8:$J$87,"Aprovado"))</f>
        <v/>
      </c>
      <c r="G28" s="32" t="str">
        <f>IF(A28="","",E28-F28)</f>
        <v/>
      </c>
      <c r="H28" s="29" t="n"/>
      <c r="I28" s="32" t="str">
        <f>IF(A28="","",E28-H28)</f>
        <v/>
      </c>
      <c r="J28" s="42" t="str">
        <f>IF(OR(A28="",C28=""),"",IF(OR(D28="Concluída",D28="Cancelada"),"Encerrada",IF(C28&lt;TODAY(),"Atrasada",IF(C28&lt;=TODAY()+2,"Próxima","No prazo"))))</f>
        <v/>
      </c>
    </row>
    <row r="29" ht="22" customHeight="1">
      <c r="A29" s="34" t="n"/>
      <c r="B29" s="41" t="n"/>
      <c r="C29" s="41" t="n"/>
      <c r="D29" s="34" t="n"/>
      <c r="E29" s="37" t="str">
        <f>IF(A29="","",SUMIFS(ORÇAMENTOS!$H$8:$H$87,ORÇAMENTOS!$C$8:$C$87,A29,ORÇAMENTOS!$J$8:$J$87,"Aprovado"))</f>
        <v/>
      </c>
      <c r="F29" s="37" t="str">
        <f>IF(A29="","",SUMIFS(ORÇAMENTOS!$I$8:$I$87,ORÇAMENTOS!$C$8:$C$87,A29,ORÇAMENTOS!$J$8:$J$87,"Aprovado"))</f>
        <v/>
      </c>
      <c r="G29" s="38" t="str">
        <f>IF(A29="","",E29-F29)</f>
        <v/>
      </c>
      <c r="H29" s="35" t="n"/>
      <c r="I29" s="38" t="str">
        <f>IF(A29="","",E29-H29)</f>
        <v/>
      </c>
      <c r="J29" s="43" t="str">
        <f>IF(OR(A29="",C29=""),"",IF(OR(D29="Concluída",D29="Cancelada"),"Encerrada",IF(C29&lt;TODAY(),"Atrasada",IF(C29&lt;=TODAY()+2,"Próxima","No prazo"))))</f>
        <v/>
      </c>
    </row>
    <row r="30" ht="22" customHeight="1">
      <c r="A30" s="28" t="n"/>
      <c r="B30" s="40" t="n"/>
      <c r="C30" s="40" t="n"/>
      <c r="D30" s="28" t="n"/>
      <c r="E30" s="31" t="str">
        <f>IF(A30="","",SUMIFS(ORÇAMENTOS!$H$8:$H$87,ORÇAMENTOS!$C$8:$C$87,A30,ORÇAMENTOS!$J$8:$J$87,"Aprovado"))</f>
        <v/>
      </c>
      <c r="F30" s="31" t="str">
        <f>IF(A30="","",SUMIFS(ORÇAMENTOS!$I$8:$I$87,ORÇAMENTOS!$C$8:$C$87,A30,ORÇAMENTOS!$J$8:$J$87,"Aprovado"))</f>
        <v/>
      </c>
      <c r="G30" s="32" t="str">
        <f>IF(A30="","",E30-F30)</f>
        <v/>
      </c>
      <c r="H30" s="29" t="n"/>
      <c r="I30" s="32" t="str">
        <f>IF(A30="","",E30-H30)</f>
        <v/>
      </c>
      <c r="J30" s="42" t="str">
        <f>IF(OR(A30="",C30=""),"",IF(OR(D30="Concluída",D30="Cancelada"),"Encerrada",IF(C30&lt;TODAY(),"Atrasada",IF(C30&lt;=TODAY()+2,"Próxima","No prazo"))))</f>
        <v/>
      </c>
    </row>
    <row r="31" ht="22" customHeight="1">
      <c r="A31" s="34" t="n"/>
      <c r="B31" s="41" t="n"/>
      <c r="C31" s="41" t="n"/>
      <c r="D31" s="34" t="n"/>
      <c r="E31" s="37" t="str">
        <f>IF(A31="","",SUMIFS(ORÇAMENTOS!$H$8:$H$87,ORÇAMENTOS!$C$8:$C$87,A31,ORÇAMENTOS!$J$8:$J$87,"Aprovado"))</f>
        <v/>
      </c>
      <c r="F31" s="37" t="str">
        <f>IF(A31="","",SUMIFS(ORÇAMENTOS!$I$8:$I$87,ORÇAMENTOS!$C$8:$C$87,A31,ORÇAMENTOS!$J$8:$J$87,"Aprovado"))</f>
        <v/>
      </c>
      <c r="G31" s="38" t="str">
        <f>IF(A31="","",E31-F31)</f>
        <v/>
      </c>
      <c r="H31" s="35" t="n"/>
      <c r="I31" s="38" t="str">
        <f>IF(A31="","",E31-H31)</f>
        <v/>
      </c>
      <c r="J31" s="43" t="str">
        <f>IF(OR(A31="",C31=""),"",IF(OR(D31="Concluída",D31="Cancelada"),"Encerrada",IF(C31&lt;TODAY(),"Atrasada",IF(C31&lt;=TODAY()+2,"Próxima","No prazo"))))</f>
        <v/>
      </c>
    </row>
    <row r="32" ht="22" customHeight="1">
      <c r="A32" s="28" t="n"/>
      <c r="B32" s="40" t="n"/>
      <c r="C32" s="40" t="n"/>
      <c r="D32" s="28" t="n"/>
      <c r="E32" s="31" t="str">
        <f>IF(A32="","",SUMIFS(ORÇAMENTOS!$H$8:$H$87,ORÇAMENTOS!$C$8:$C$87,A32,ORÇAMENTOS!$J$8:$J$87,"Aprovado"))</f>
        <v/>
      </c>
      <c r="F32" s="31" t="str">
        <f>IF(A32="","",SUMIFS(ORÇAMENTOS!$I$8:$I$87,ORÇAMENTOS!$C$8:$C$87,A32,ORÇAMENTOS!$J$8:$J$87,"Aprovado"))</f>
        <v/>
      </c>
      <c r="G32" s="32" t="str">
        <f>IF(A32="","",E32-F32)</f>
        <v/>
      </c>
      <c r="H32" s="29" t="n"/>
      <c r="I32" s="32" t="str">
        <f>IF(A32="","",E32-H32)</f>
        <v/>
      </c>
      <c r="J32" s="42" t="str">
        <f>IF(OR(A32="",C32=""),"",IF(OR(D32="Concluída",D32="Cancelada"),"Encerrada",IF(C32&lt;TODAY(),"Atrasada",IF(C32&lt;=TODAY()+2,"Próxima","No prazo"))))</f>
        <v/>
      </c>
    </row>
    <row r="33" ht="22" customHeight="1">
      <c r="A33" s="34" t="n"/>
      <c r="B33" s="41" t="n"/>
      <c r="C33" s="41" t="n"/>
      <c r="D33" s="34" t="n"/>
      <c r="E33" s="37" t="str">
        <f>IF(A33="","",SUMIFS(ORÇAMENTOS!$H$8:$H$87,ORÇAMENTOS!$C$8:$C$87,A33,ORÇAMENTOS!$J$8:$J$87,"Aprovado"))</f>
        <v/>
      </c>
      <c r="F33" s="37" t="str">
        <f>IF(A33="","",SUMIFS(ORÇAMENTOS!$I$8:$I$87,ORÇAMENTOS!$C$8:$C$87,A33,ORÇAMENTOS!$J$8:$J$87,"Aprovado"))</f>
        <v/>
      </c>
      <c r="G33" s="38" t="str">
        <f>IF(A33="","",E33-F33)</f>
        <v/>
      </c>
      <c r="H33" s="35" t="n"/>
      <c r="I33" s="38" t="str">
        <f>IF(A33="","",E33-H33)</f>
        <v/>
      </c>
      <c r="J33" s="43" t="str">
        <f>IF(OR(A33="",C33=""),"",IF(OR(D33="Concluída",D33="Cancelada"),"Encerrada",IF(C33&lt;TODAY(),"Atrasada",IF(C33&lt;=TODAY()+2,"Próxima","No prazo"))))</f>
        <v/>
      </c>
    </row>
    <row r="34" ht="22" customHeight="1">
      <c r="A34" s="28" t="n"/>
      <c r="B34" s="40" t="n"/>
      <c r="C34" s="40" t="n"/>
      <c r="D34" s="28" t="n"/>
      <c r="E34" s="31" t="str">
        <f>IF(A34="","",SUMIFS(ORÇAMENTOS!$H$8:$H$87,ORÇAMENTOS!$C$8:$C$87,A34,ORÇAMENTOS!$J$8:$J$87,"Aprovado"))</f>
        <v/>
      </c>
      <c r="F34" s="31" t="str">
        <f>IF(A34="","",SUMIFS(ORÇAMENTOS!$I$8:$I$87,ORÇAMENTOS!$C$8:$C$87,A34,ORÇAMENTOS!$J$8:$J$87,"Aprovado"))</f>
        <v/>
      </c>
      <c r="G34" s="32" t="str">
        <f>IF(A34="","",E34-F34)</f>
        <v/>
      </c>
      <c r="H34" s="29" t="n"/>
      <c r="I34" s="32" t="str">
        <f>IF(A34="","",E34-H34)</f>
        <v/>
      </c>
      <c r="J34" s="42" t="str">
        <f>IF(OR(A34="",C34=""),"",IF(OR(D34="Concluída",D34="Cancelada"),"Encerrada",IF(C34&lt;TODAY(),"Atrasada",IF(C34&lt;=TODAY()+2,"Próxima","No prazo"))))</f>
        <v/>
      </c>
    </row>
    <row r="35" ht="22" customHeight="1">
      <c r="A35" s="34" t="n"/>
      <c r="B35" s="41" t="n"/>
      <c r="C35" s="41" t="n"/>
      <c r="D35" s="34" t="n"/>
      <c r="E35" s="37" t="str">
        <f>IF(A35="","",SUMIFS(ORÇAMENTOS!$H$8:$H$87,ORÇAMENTOS!$C$8:$C$87,A35,ORÇAMENTOS!$J$8:$J$87,"Aprovado"))</f>
        <v/>
      </c>
      <c r="F35" s="37" t="str">
        <f>IF(A35="","",SUMIFS(ORÇAMENTOS!$I$8:$I$87,ORÇAMENTOS!$C$8:$C$87,A35,ORÇAMENTOS!$J$8:$J$87,"Aprovado"))</f>
        <v/>
      </c>
      <c r="G35" s="38" t="str">
        <f>IF(A35="","",E35-F35)</f>
        <v/>
      </c>
      <c r="H35" s="35" t="n"/>
      <c r="I35" s="38" t="str">
        <f>IF(A35="","",E35-H35)</f>
        <v/>
      </c>
      <c r="J35" s="43" t="str">
        <f>IF(OR(A35="",C35=""),"",IF(OR(D35="Concluída",D35="Cancelada"),"Encerrada",IF(C35&lt;TODAY(),"Atrasada",IF(C35&lt;=TODAY()+2,"Próxima","No prazo"))))</f>
        <v/>
      </c>
    </row>
    <row r="36" ht="22" customHeight="1">
      <c r="A36" s="28" t="n"/>
      <c r="B36" s="40" t="n"/>
      <c r="C36" s="40" t="n"/>
      <c r="D36" s="28" t="n"/>
      <c r="E36" s="31" t="str">
        <f>IF(A36="","",SUMIFS(ORÇAMENTOS!$H$8:$H$87,ORÇAMENTOS!$C$8:$C$87,A36,ORÇAMENTOS!$J$8:$J$87,"Aprovado"))</f>
        <v/>
      </c>
      <c r="F36" s="31" t="str">
        <f>IF(A36="","",SUMIFS(ORÇAMENTOS!$I$8:$I$87,ORÇAMENTOS!$C$8:$C$87,A36,ORÇAMENTOS!$J$8:$J$87,"Aprovado"))</f>
        <v/>
      </c>
      <c r="G36" s="32" t="str">
        <f>IF(A36="","",E36-F36)</f>
        <v/>
      </c>
      <c r="H36" s="29" t="n"/>
      <c r="I36" s="32" t="str">
        <f>IF(A36="","",E36-H36)</f>
        <v/>
      </c>
      <c r="J36" s="42" t="str">
        <f>IF(OR(A36="",C36=""),"",IF(OR(D36="Concluída",D36="Cancelada"),"Encerrada",IF(C36&lt;TODAY(),"Atrasada",IF(C36&lt;=TODAY()+2,"Próxima","No prazo"))))</f>
        <v/>
      </c>
    </row>
    <row r="37" ht="22" customHeight="1">
      <c r="A37" s="34" t="n"/>
      <c r="B37" s="41" t="n"/>
      <c r="C37" s="41" t="n"/>
      <c r="D37" s="34" t="n"/>
      <c r="E37" s="37" t="str">
        <f>IF(A37="","",SUMIFS(ORÇAMENTOS!$H$8:$H$87,ORÇAMENTOS!$C$8:$C$87,A37,ORÇAMENTOS!$J$8:$J$87,"Aprovado"))</f>
        <v/>
      </c>
      <c r="F37" s="37" t="str">
        <f>IF(A37="","",SUMIFS(ORÇAMENTOS!$I$8:$I$87,ORÇAMENTOS!$C$8:$C$87,A37,ORÇAMENTOS!$J$8:$J$87,"Aprovado"))</f>
        <v/>
      </c>
      <c r="G37" s="38" t="str">
        <f>IF(A37="","",E37-F37)</f>
        <v/>
      </c>
      <c r="H37" s="35" t="n"/>
      <c r="I37" s="38" t="str">
        <f>IF(A37="","",E37-H37)</f>
        <v/>
      </c>
      <c r="J37" s="43" t="str">
        <f>IF(OR(A37="",C37=""),"",IF(OR(D37="Concluída",D37="Cancelada"),"Encerrada",IF(C37&lt;TODAY(),"Atrasada",IF(C37&lt;=TODAY()+2,"Próxima","No prazo"))))</f>
        <v/>
      </c>
    </row>
    <row r="38" ht="22" customHeight="1">
      <c r="A38" s="28" t="n"/>
      <c r="B38" s="40" t="n"/>
      <c r="C38" s="40" t="n"/>
      <c r="D38" s="28" t="n"/>
      <c r="E38" s="31" t="str">
        <f>IF(A38="","",SUMIFS(ORÇAMENTOS!$H$8:$H$87,ORÇAMENTOS!$C$8:$C$87,A38,ORÇAMENTOS!$J$8:$J$87,"Aprovado"))</f>
        <v/>
      </c>
      <c r="F38" s="31" t="str">
        <f>IF(A38="","",SUMIFS(ORÇAMENTOS!$I$8:$I$87,ORÇAMENTOS!$C$8:$C$87,A38,ORÇAMENTOS!$J$8:$J$87,"Aprovado"))</f>
        <v/>
      </c>
      <c r="G38" s="32" t="str">
        <f>IF(A38="","",E38-F38)</f>
        <v/>
      </c>
      <c r="H38" s="29" t="n"/>
      <c r="I38" s="32" t="str">
        <f>IF(A38="","",E38-H38)</f>
        <v/>
      </c>
      <c r="J38" s="42" t="str">
        <f>IF(OR(A38="",C38=""),"",IF(OR(D38="Concluída",D38="Cancelada"),"Encerrada",IF(C38&lt;TODAY(),"Atrasada",IF(C38&lt;=TODAY()+2,"Próxima","No prazo"))))</f>
        <v/>
      </c>
    </row>
    <row r="39" ht="22" customHeight="1">
      <c r="A39" s="34" t="n"/>
      <c r="B39" s="41" t="n"/>
      <c r="C39" s="41" t="n"/>
      <c r="D39" s="34" t="n"/>
      <c r="E39" s="37" t="str">
        <f>IF(A39="","",SUMIFS(ORÇAMENTOS!$H$8:$H$87,ORÇAMENTOS!$C$8:$C$87,A39,ORÇAMENTOS!$J$8:$J$87,"Aprovado"))</f>
        <v/>
      </c>
      <c r="F39" s="37" t="str">
        <f>IF(A39="","",SUMIFS(ORÇAMENTOS!$I$8:$I$87,ORÇAMENTOS!$C$8:$C$87,A39,ORÇAMENTOS!$J$8:$J$87,"Aprovado"))</f>
        <v/>
      </c>
      <c r="G39" s="38" t="str">
        <f>IF(A39="","",E39-F39)</f>
        <v/>
      </c>
      <c r="H39" s="35" t="n"/>
      <c r="I39" s="38" t="str">
        <f>IF(A39="","",E39-H39)</f>
        <v/>
      </c>
      <c r="J39" s="43" t="str">
        <f>IF(OR(A39="",C39=""),"",IF(OR(D39="Concluída",D39="Cancelada"),"Encerrada",IF(C39&lt;TODAY(),"Atrasada",IF(C39&lt;=TODAY()+2,"Próxima","No prazo"))))</f>
        <v/>
      </c>
    </row>
    <row r="40" ht="22" customHeight="1">
      <c r="A40" s="28" t="n"/>
      <c r="B40" s="40" t="n"/>
      <c r="C40" s="40" t="n"/>
      <c r="D40" s="28" t="n"/>
      <c r="E40" s="31" t="str">
        <f>IF(A40="","",SUMIFS(ORÇAMENTOS!$H$8:$H$87,ORÇAMENTOS!$C$8:$C$87,A40,ORÇAMENTOS!$J$8:$J$87,"Aprovado"))</f>
        <v/>
      </c>
      <c r="F40" s="31" t="str">
        <f>IF(A40="","",SUMIFS(ORÇAMENTOS!$I$8:$I$87,ORÇAMENTOS!$C$8:$C$87,A40,ORÇAMENTOS!$J$8:$J$87,"Aprovado"))</f>
        <v/>
      </c>
      <c r="G40" s="32" t="str">
        <f>IF(A40="","",E40-F40)</f>
        <v/>
      </c>
      <c r="H40" s="29" t="n"/>
      <c r="I40" s="32" t="str">
        <f>IF(A40="","",E40-H40)</f>
        <v/>
      </c>
      <c r="J40" s="42" t="str">
        <f>IF(OR(A40="",C40=""),"",IF(OR(D40="Concluída",D40="Cancelada"),"Encerrada",IF(C40&lt;TODAY(),"Atrasada",IF(C40&lt;=TODAY()+2,"Próxima","No prazo"))))</f>
        <v/>
      </c>
    </row>
    <row r="41" ht="22" customHeight="1">
      <c r="A41" s="34" t="n"/>
      <c r="B41" s="41" t="n"/>
      <c r="C41" s="41" t="n"/>
      <c r="D41" s="34" t="n"/>
      <c r="E41" s="37" t="str">
        <f>IF(A41="","",SUMIFS(ORÇAMENTOS!$H$8:$H$87,ORÇAMENTOS!$C$8:$C$87,A41,ORÇAMENTOS!$J$8:$J$87,"Aprovado"))</f>
        <v/>
      </c>
      <c r="F41" s="37" t="str">
        <f>IF(A41="","",SUMIFS(ORÇAMENTOS!$I$8:$I$87,ORÇAMENTOS!$C$8:$C$87,A41,ORÇAMENTOS!$J$8:$J$87,"Aprovado"))</f>
        <v/>
      </c>
      <c r="G41" s="38" t="str">
        <f>IF(A41="","",E41-F41)</f>
        <v/>
      </c>
      <c r="H41" s="35" t="n"/>
      <c r="I41" s="38" t="str">
        <f>IF(A41="","",E41-H41)</f>
        <v/>
      </c>
      <c r="J41" s="43" t="str">
        <f>IF(OR(A41="",C41=""),"",IF(OR(D41="Concluída",D41="Cancelada"),"Encerrada",IF(C41&lt;TODAY(),"Atrasada",IF(C41&lt;=TODAY()+2,"Próxima","No prazo"))))</f>
        <v/>
      </c>
    </row>
    <row r="42" ht="22" customHeight="1">
      <c r="A42" s="28" t="n"/>
      <c r="B42" s="40" t="n"/>
      <c r="C42" s="40" t="n"/>
      <c r="D42" s="28" t="n"/>
      <c r="E42" s="31" t="str">
        <f>IF(A42="","",SUMIFS(ORÇAMENTOS!$H$8:$H$87,ORÇAMENTOS!$C$8:$C$87,A42,ORÇAMENTOS!$J$8:$J$87,"Aprovado"))</f>
        <v/>
      </c>
      <c r="F42" s="31" t="str">
        <f>IF(A42="","",SUMIFS(ORÇAMENTOS!$I$8:$I$87,ORÇAMENTOS!$C$8:$C$87,A42,ORÇAMENTOS!$J$8:$J$87,"Aprovado"))</f>
        <v/>
      </c>
      <c r="G42" s="32" t="str">
        <f>IF(A42="","",E42-F42)</f>
        <v/>
      </c>
      <c r="H42" s="29" t="n"/>
      <c r="I42" s="32" t="str">
        <f>IF(A42="","",E42-H42)</f>
        <v/>
      </c>
      <c r="J42" s="42" t="str">
        <f>IF(OR(A42="",C42=""),"",IF(OR(D42="Concluída",D42="Cancelada"),"Encerrada",IF(C42&lt;TODAY(),"Atrasada",IF(C42&lt;=TODAY()+2,"Próxima","No prazo"))))</f>
        <v/>
      </c>
    </row>
    <row r="43" ht="22" customHeight="1">
      <c r="A43" s="34" t="n"/>
      <c r="B43" s="41" t="n"/>
      <c r="C43" s="41" t="n"/>
      <c r="D43" s="34" t="n"/>
      <c r="E43" s="37" t="str">
        <f>IF(A43="","",SUMIFS(ORÇAMENTOS!$H$8:$H$87,ORÇAMENTOS!$C$8:$C$87,A43,ORÇAMENTOS!$J$8:$J$87,"Aprovado"))</f>
        <v/>
      </c>
      <c r="F43" s="37" t="str">
        <f>IF(A43="","",SUMIFS(ORÇAMENTOS!$I$8:$I$87,ORÇAMENTOS!$C$8:$C$87,A43,ORÇAMENTOS!$J$8:$J$87,"Aprovado"))</f>
        <v/>
      </c>
      <c r="G43" s="38" t="str">
        <f>IF(A43="","",E43-F43)</f>
        <v/>
      </c>
      <c r="H43" s="35" t="n"/>
      <c r="I43" s="38" t="str">
        <f>IF(A43="","",E43-H43)</f>
        <v/>
      </c>
      <c r="J43" s="43" t="str">
        <f>IF(OR(A43="",C43=""),"",IF(OR(D43="Concluída",D43="Cancelada"),"Encerrada",IF(C43&lt;TODAY(),"Atrasada",IF(C43&lt;=TODAY()+2,"Próxima","No prazo"))))</f>
        <v/>
      </c>
    </row>
    <row r="44" ht="22" customHeight="1">
      <c r="A44" s="28" t="n"/>
      <c r="B44" s="40" t="n"/>
      <c r="C44" s="40" t="n"/>
      <c r="D44" s="28" t="n"/>
      <c r="E44" s="31" t="str">
        <f>IF(A44="","",SUMIFS(ORÇAMENTOS!$H$8:$H$87,ORÇAMENTOS!$C$8:$C$87,A44,ORÇAMENTOS!$J$8:$J$87,"Aprovado"))</f>
        <v/>
      </c>
      <c r="F44" s="31" t="str">
        <f>IF(A44="","",SUMIFS(ORÇAMENTOS!$I$8:$I$87,ORÇAMENTOS!$C$8:$C$87,A44,ORÇAMENTOS!$J$8:$J$87,"Aprovado"))</f>
        <v/>
      </c>
      <c r="G44" s="32" t="str">
        <f>IF(A44="","",E44-F44)</f>
        <v/>
      </c>
      <c r="H44" s="29" t="n"/>
      <c r="I44" s="32" t="str">
        <f>IF(A44="","",E44-H44)</f>
        <v/>
      </c>
      <c r="J44" s="42" t="str">
        <f>IF(OR(A44="",C44=""),"",IF(OR(D44="Concluída",D44="Cancelada"),"Encerrada",IF(C44&lt;TODAY(),"Atrasada",IF(C44&lt;=TODAY()+2,"Próxima","No prazo"))))</f>
        <v/>
      </c>
    </row>
    <row r="45" ht="22" customHeight="1">
      <c r="A45" s="34" t="n"/>
      <c r="B45" s="41" t="n"/>
      <c r="C45" s="41" t="n"/>
      <c r="D45" s="34" t="n"/>
      <c r="E45" s="37" t="str">
        <f>IF(A45="","",SUMIFS(ORÇAMENTOS!$H$8:$H$87,ORÇAMENTOS!$C$8:$C$87,A45,ORÇAMENTOS!$J$8:$J$87,"Aprovado"))</f>
        <v/>
      </c>
      <c r="F45" s="37" t="str">
        <f>IF(A45="","",SUMIFS(ORÇAMENTOS!$I$8:$I$87,ORÇAMENTOS!$C$8:$C$87,A45,ORÇAMENTOS!$J$8:$J$87,"Aprovado"))</f>
        <v/>
      </c>
      <c r="G45" s="38" t="str">
        <f>IF(A45="","",E45-F45)</f>
        <v/>
      </c>
      <c r="H45" s="35" t="n"/>
      <c r="I45" s="38" t="str">
        <f>IF(A45="","",E45-H45)</f>
        <v/>
      </c>
      <c r="J45" s="43" t="str">
        <f>IF(OR(A45="",C45=""),"",IF(OR(D45="Concluída",D45="Cancelada"),"Encerrada",IF(C45&lt;TODAY(),"Atrasada",IF(C45&lt;=TODAY()+2,"Próxima","No prazo"))))</f>
        <v/>
      </c>
    </row>
    <row r="46" ht="22" customHeight="1">
      <c r="A46" s="28" t="n"/>
      <c r="B46" s="40" t="n"/>
      <c r="C46" s="40" t="n"/>
      <c r="D46" s="28" t="n"/>
      <c r="E46" s="31" t="str">
        <f>IF(A46="","",SUMIFS(ORÇAMENTOS!$H$8:$H$87,ORÇAMENTOS!$C$8:$C$87,A46,ORÇAMENTOS!$J$8:$J$87,"Aprovado"))</f>
        <v/>
      </c>
      <c r="F46" s="31" t="str">
        <f>IF(A46="","",SUMIFS(ORÇAMENTOS!$I$8:$I$87,ORÇAMENTOS!$C$8:$C$87,A46,ORÇAMENTOS!$J$8:$J$87,"Aprovado"))</f>
        <v/>
      </c>
      <c r="G46" s="32" t="str">
        <f>IF(A46="","",E46-F46)</f>
        <v/>
      </c>
      <c r="H46" s="29" t="n"/>
      <c r="I46" s="32" t="str">
        <f>IF(A46="","",E46-H46)</f>
        <v/>
      </c>
      <c r="J46" s="42" t="str">
        <f>IF(OR(A46="",C46=""),"",IF(OR(D46="Concluída",D46="Cancelada"),"Encerrada",IF(C46&lt;TODAY(),"Atrasada",IF(C46&lt;=TODAY()+2,"Próxima","No prazo"))))</f>
        <v/>
      </c>
    </row>
    <row r="47" ht="22" customHeight="1">
      <c r="A47" s="34" t="n"/>
      <c r="B47" s="41" t="n"/>
      <c r="C47" s="41" t="n"/>
      <c r="D47" s="34" t="n"/>
      <c r="E47" s="37" t="str">
        <f>IF(A47="","",SUMIFS(ORÇAMENTOS!$H$8:$H$87,ORÇAMENTOS!$C$8:$C$87,A47,ORÇAMENTOS!$J$8:$J$87,"Aprovado"))</f>
        <v/>
      </c>
      <c r="F47" s="37" t="str">
        <f>IF(A47="","",SUMIFS(ORÇAMENTOS!$I$8:$I$87,ORÇAMENTOS!$C$8:$C$87,A47,ORÇAMENTOS!$J$8:$J$87,"Aprovado"))</f>
        <v/>
      </c>
      <c r="G47" s="38" t="str">
        <f>IF(A47="","",E47-F47)</f>
        <v/>
      </c>
      <c r="H47" s="35" t="n"/>
      <c r="I47" s="38" t="str">
        <f>IF(A47="","",E47-H47)</f>
        <v/>
      </c>
      <c r="J47" s="43" t="str">
        <f>IF(OR(A47="",C47=""),"",IF(OR(D47="Concluída",D47="Cancelada"),"Encerrada",IF(C47&lt;TODAY(),"Atrasada",IF(C47&lt;=TODAY()+2,"Próxima","No prazo"))))</f>
        <v/>
      </c>
    </row>
    <row r="48" ht="22" customHeight="1">
      <c r="A48" s="28" t="n"/>
      <c r="B48" s="40" t="n"/>
      <c r="C48" s="40" t="n"/>
      <c r="D48" s="28" t="n"/>
      <c r="E48" s="31" t="str">
        <f>IF(A48="","",SUMIFS(ORÇAMENTOS!$H$8:$H$87,ORÇAMENTOS!$C$8:$C$87,A48,ORÇAMENTOS!$J$8:$J$87,"Aprovado"))</f>
        <v/>
      </c>
      <c r="F48" s="31" t="str">
        <f>IF(A48="","",SUMIFS(ORÇAMENTOS!$I$8:$I$87,ORÇAMENTOS!$C$8:$C$87,A48,ORÇAMENTOS!$J$8:$J$87,"Aprovado"))</f>
        <v/>
      </c>
      <c r="G48" s="32" t="str">
        <f>IF(A48="","",E48-F48)</f>
        <v/>
      </c>
      <c r="H48" s="29" t="n"/>
      <c r="I48" s="32" t="str">
        <f>IF(A48="","",E48-H48)</f>
        <v/>
      </c>
      <c r="J48" s="42" t="str">
        <f>IF(OR(A48="",C48=""),"",IF(OR(D48="Concluída",D48="Cancelada"),"Encerrada",IF(C48&lt;TODAY(),"Atrasada",IF(C48&lt;=TODAY()+2,"Próxima","No prazo"))))</f>
        <v/>
      </c>
    </row>
    <row r="49" ht="22" customHeight="1">
      <c r="A49" s="34" t="n"/>
      <c r="B49" s="41" t="n"/>
      <c r="C49" s="41" t="n"/>
      <c r="D49" s="34" t="n"/>
      <c r="E49" s="37" t="str">
        <f>IF(A49="","",SUMIFS(ORÇAMENTOS!$H$8:$H$87,ORÇAMENTOS!$C$8:$C$87,A49,ORÇAMENTOS!$J$8:$J$87,"Aprovado"))</f>
        <v/>
      </c>
      <c r="F49" s="37" t="str">
        <f>IF(A49="","",SUMIFS(ORÇAMENTOS!$I$8:$I$87,ORÇAMENTOS!$C$8:$C$87,A49,ORÇAMENTOS!$J$8:$J$87,"Aprovado"))</f>
        <v/>
      </c>
      <c r="G49" s="38" t="str">
        <f>IF(A49="","",E49-F49)</f>
        <v/>
      </c>
      <c r="H49" s="35" t="n"/>
      <c r="I49" s="38" t="str">
        <f>IF(A49="","",E49-H49)</f>
        <v/>
      </c>
      <c r="J49" s="43" t="str">
        <f>IF(OR(A49="",C49=""),"",IF(OR(D49="Concluída",D49="Cancelada"),"Encerrada",IF(C49&lt;TODAY(),"Atrasada",IF(C49&lt;=TODAY()+2,"Próxima","No prazo"))))</f>
        <v/>
      </c>
    </row>
    <row r="50" ht="22" customHeight="1">
      <c r="A50" s="28" t="n"/>
      <c r="B50" s="40" t="n"/>
      <c r="C50" s="40" t="n"/>
      <c r="D50" s="28" t="n"/>
      <c r="E50" s="31" t="str">
        <f>IF(A50="","",SUMIFS(ORÇAMENTOS!$H$8:$H$87,ORÇAMENTOS!$C$8:$C$87,A50,ORÇAMENTOS!$J$8:$J$87,"Aprovado"))</f>
        <v/>
      </c>
      <c r="F50" s="31" t="str">
        <f>IF(A50="","",SUMIFS(ORÇAMENTOS!$I$8:$I$87,ORÇAMENTOS!$C$8:$C$87,A50,ORÇAMENTOS!$J$8:$J$87,"Aprovado"))</f>
        <v/>
      </c>
      <c r="G50" s="32" t="str">
        <f>IF(A50="","",E50-F50)</f>
        <v/>
      </c>
      <c r="H50" s="29" t="n"/>
      <c r="I50" s="32" t="str">
        <f>IF(A50="","",E50-H50)</f>
        <v/>
      </c>
      <c r="J50" s="42" t="str">
        <f>IF(OR(A50="",C50=""),"",IF(OR(D50="Concluída",D50="Cancelada"),"Encerrada",IF(C50&lt;TODAY(),"Atrasada",IF(C50&lt;=TODAY()+2,"Próxima","No prazo"))))</f>
        <v/>
      </c>
    </row>
    <row r="51" ht="22" customHeight="1">
      <c r="A51" s="34" t="n"/>
      <c r="B51" s="41" t="n"/>
      <c r="C51" s="41" t="n"/>
      <c r="D51" s="34" t="n"/>
      <c r="E51" s="37" t="str">
        <f>IF(A51="","",SUMIFS(ORÇAMENTOS!$H$8:$H$87,ORÇAMENTOS!$C$8:$C$87,A51,ORÇAMENTOS!$J$8:$J$87,"Aprovado"))</f>
        <v/>
      </c>
      <c r="F51" s="37" t="str">
        <f>IF(A51="","",SUMIFS(ORÇAMENTOS!$I$8:$I$87,ORÇAMENTOS!$C$8:$C$87,A51,ORÇAMENTOS!$J$8:$J$87,"Aprovado"))</f>
        <v/>
      </c>
      <c r="G51" s="38" t="str">
        <f>IF(A51="","",E51-F51)</f>
        <v/>
      </c>
      <c r="H51" s="35" t="n"/>
      <c r="I51" s="38" t="str">
        <f>IF(A51="","",E51-H51)</f>
        <v/>
      </c>
      <c r="J51" s="43" t="str">
        <f>IF(OR(A51="",C51=""),"",IF(OR(D51="Concluída",D51="Cancelada"),"Encerrada",IF(C51&lt;TODAY(),"Atrasada",IF(C51&lt;=TODAY()+2,"Próxima","No prazo"))))</f>
        <v/>
      </c>
    </row>
    <row r="52" ht="22" customHeight="1">
      <c r="A52" s="28" t="n"/>
      <c r="B52" s="40" t="n"/>
      <c r="C52" s="40" t="n"/>
      <c r="D52" s="28" t="n"/>
      <c r="E52" s="31" t="str">
        <f>IF(A52="","",SUMIFS(ORÇAMENTOS!$H$8:$H$87,ORÇAMENTOS!$C$8:$C$87,A52,ORÇAMENTOS!$J$8:$J$87,"Aprovado"))</f>
        <v/>
      </c>
      <c r="F52" s="31" t="str">
        <f>IF(A52="","",SUMIFS(ORÇAMENTOS!$I$8:$I$87,ORÇAMENTOS!$C$8:$C$87,A52,ORÇAMENTOS!$J$8:$J$87,"Aprovado"))</f>
        <v/>
      </c>
      <c r="G52" s="32" t="str">
        <f>IF(A52="","",E52-F52)</f>
        <v/>
      </c>
      <c r="H52" s="29" t="n"/>
      <c r="I52" s="32" t="str">
        <f>IF(A52="","",E52-H52)</f>
        <v/>
      </c>
      <c r="J52" s="42" t="str">
        <f>IF(OR(A52="",C52=""),"",IF(OR(D52="Concluída",D52="Cancelada"),"Encerrada",IF(C52&lt;TODAY(),"Atrasada",IF(C52&lt;=TODAY()+2,"Próxima","No prazo"))))</f>
        <v/>
      </c>
    </row>
    <row r="53" ht="22" customHeight="1">
      <c r="A53" s="34" t="n"/>
      <c r="B53" s="41" t="n"/>
      <c r="C53" s="41" t="n"/>
      <c r="D53" s="34" t="n"/>
      <c r="E53" s="37" t="str">
        <f>IF(A53="","",SUMIFS(ORÇAMENTOS!$H$8:$H$87,ORÇAMENTOS!$C$8:$C$87,A53,ORÇAMENTOS!$J$8:$J$87,"Aprovado"))</f>
        <v/>
      </c>
      <c r="F53" s="37" t="str">
        <f>IF(A53="","",SUMIFS(ORÇAMENTOS!$I$8:$I$87,ORÇAMENTOS!$C$8:$C$87,A53,ORÇAMENTOS!$J$8:$J$87,"Aprovado"))</f>
        <v/>
      </c>
      <c r="G53" s="38" t="str">
        <f>IF(A53="","",E53-F53)</f>
        <v/>
      </c>
      <c r="H53" s="35" t="n"/>
      <c r="I53" s="38" t="str">
        <f>IF(A53="","",E53-H53)</f>
        <v/>
      </c>
      <c r="J53" s="43" t="str">
        <f>IF(OR(A53="",C53=""),"",IF(OR(D53="Concluída",D53="Cancelada"),"Encerrada",IF(C53&lt;TODAY(),"Atrasada",IF(C53&lt;=TODAY()+2,"Próxima","No prazo"))))</f>
        <v/>
      </c>
    </row>
    <row r="54" ht="22" customHeight="1">
      <c r="A54" s="28" t="n"/>
      <c r="B54" s="40" t="n"/>
      <c r="C54" s="40" t="n"/>
      <c r="D54" s="28" t="n"/>
      <c r="E54" s="31" t="str">
        <f>IF(A54="","",SUMIFS(ORÇAMENTOS!$H$8:$H$87,ORÇAMENTOS!$C$8:$C$87,A54,ORÇAMENTOS!$J$8:$J$87,"Aprovado"))</f>
        <v/>
      </c>
      <c r="F54" s="31" t="str">
        <f>IF(A54="","",SUMIFS(ORÇAMENTOS!$I$8:$I$87,ORÇAMENTOS!$C$8:$C$87,A54,ORÇAMENTOS!$J$8:$J$87,"Aprovado"))</f>
        <v/>
      </c>
      <c r="G54" s="32" t="str">
        <f>IF(A54="","",E54-F54)</f>
        <v/>
      </c>
      <c r="H54" s="29" t="n"/>
      <c r="I54" s="32" t="str">
        <f>IF(A54="","",E54-H54)</f>
        <v/>
      </c>
      <c r="J54" s="42" t="str">
        <f>IF(OR(A54="",C54=""),"",IF(OR(D54="Concluída",D54="Cancelada"),"Encerrada",IF(C54&lt;TODAY(),"Atrasada",IF(C54&lt;=TODAY()+2,"Próxima","No prazo"))))</f>
        <v/>
      </c>
    </row>
    <row r="55" ht="22" customHeight="1">
      <c r="A55" s="34" t="n"/>
      <c r="B55" s="41" t="n"/>
      <c r="C55" s="41" t="n"/>
      <c r="D55" s="34" t="n"/>
      <c r="E55" s="37" t="str">
        <f>IF(A55="","",SUMIFS(ORÇAMENTOS!$H$8:$H$87,ORÇAMENTOS!$C$8:$C$87,A55,ORÇAMENTOS!$J$8:$J$87,"Aprovado"))</f>
        <v/>
      </c>
      <c r="F55" s="37" t="str">
        <f>IF(A55="","",SUMIFS(ORÇAMENTOS!$I$8:$I$87,ORÇAMENTOS!$C$8:$C$87,A55,ORÇAMENTOS!$J$8:$J$87,"Aprovado"))</f>
        <v/>
      </c>
      <c r="G55" s="38" t="str">
        <f>IF(A55="","",E55-F55)</f>
        <v/>
      </c>
      <c r="H55" s="35" t="n"/>
      <c r="I55" s="38" t="str">
        <f>IF(A55="","",E55-H55)</f>
        <v/>
      </c>
      <c r="J55" s="43" t="str">
        <f>IF(OR(A55="",C55=""),"",IF(OR(D55="Concluída",D55="Cancelada"),"Encerrada",IF(C55&lt;TODAY(),"Atrasada",IF(C55&lt;=TODAY()+2,"Próxima","No prazo"))))</f>
        <v/>
      </c>
    </row>
    <row r="56" ht="22" customHeight="1">
      <c r="A56" s="28" t="n"/>
      <c r="B56" s="40" t="n"/>
      <c r="C56" s="40" t="n"/>
      <c r="D56" s="28" t="n"/>
      <c r="E56" s="31" t="str">
        <f>IF(A56="","",SUMIFS(ORÇAMENTOS!$H$8:$H$87,ORÇAMENTOS!$C$8:$C$87,A56,ORÇAMENTOS!$J$8:$J$87,"Aprovado"))</f>
        <v/>
      </c>
      <c r="F56" s="31" t="str">
        <f>IF(A56="","",SUMIFS(ORÇAMENTOS!$I$8:$I$87,ORÇAMENTOS!$C$8:$C$87,A56,ORÇAMENTOS!$J$8:$J$87,"Aprovado"))</f>
        <v/>
      </c>
      <c r="G56" s="32" t="str">
        <f>IF(A56="","",E56-F56)</f>
        <v/>
      </c>
      <c r="H56" s="29" t="n"/>
      <c r="I56" s="32" t="str">
        <f>IF(A56="","",E56-H56)</f>
        <v/>
      </c>
      <c r="J56" s="42" t="str">
        <f>IF(OR(A56="",C56=""),"",IF(OR(D56="Concluída",D56="Cancelada"),"Encerrada",IF(C56&lt;TODAY(),"Atrasada",IF(C56&lt;=TODAY()+2,"Próxima","No prazo"))))</f>
        <v/>
      </c>
    </row>
    <row r="57" ht="22" customHeight="1">
      <c r="A57" s="34" t="n"/>
      <c r="B57" s="41" t="n"/>
      <c r="C57" s="41" t="n"/>
      <c r="D57" s="34" t="n"/>
      <c r="E57" s="37" t="str">
        <f>IF(A57="","",SUMIFS(ORÇAMENTOS!$H$8:$H$87,ORÇAMENTOS!$C$8:$C$87,A57,ORÇAMENTOS!$J$8:$J$87,"Aprovado"))</f>
        <v/>
      </c>
      <c r="F57" s="37" t="str">
        <f>IF(A57="","",SUMIFS(ORÇAMENTOS!$I$8:$I$87,ORÇAMENTOS!$C$8:$C$87,A57,ORÇAMENTOS!$J$8:$J$87,"Aprovado"))</f>
        <v/>
      </c>
      <c r="G57" s="38" t="str">
        <f>IF(A57="","",E57-F57)</f>
        <v/>
      </c>
      <c r="H57" s="35" t="n"/>
      <c r="I57" s="38" t="str">
        <f>IF(A57="","",E57-H57)</f>
        <v/>
      </c>
      <c r="J57" s="43" t="str">
        <f>IF(OR(A57="",C57=""),"",IF(OR(D57="Concluída",D57="Cancelada"),"Encerrada",IF(C57&lt;TODAY(),"Atrasada",IF(C57&lt;=TODAY()+2,"Próxima","No prazo"))))</f>
        <v/>
      </c>
    </row>
    <row r="58" ht="22" customHeight="1">
      <c r="A58" s="28" t="n"/>
      <c r="B58" s="40" t="n"/>
      <c r="C58" s="40" t="n"/>
      <c r="D58" s="28" t="n"/>
      <c r="E58" s="31" t="str">
        <f>IF(A58="","",SUMIFS(ORÇAMENTOS!$H$8:$H$87,ORÇAMENTOS!$C$8:$C$87,A58,ORÇAMENTOS!$J$8:$J$87,"Aprovado"))</f>
        <v/>
      </c>
      <c r="F58" s="31" t="str">
        <f>IF(A58="","",SUMIFS(ORÇAMENTOS!$I$8:$I$87,ORÇAMENTOS!$C$8:$C$87,A58,ORÇAMENTOS!$J$8:$J$87,"Aprovado"))</f>
        <v/>
      </c>
      <c r="G58" s="32" t="str">
        <f>IF(A58="","",E58-F58)</f>
        <v/>
      </c>
      <c r="H58" s="29" t="n"/>
      <c r="I58" s="32" t="str">
        <f>IF(A58="","",E58-H58)</f>
        <v/>
      </c>
      <c r="J58" s="42" t="str">
        <f>IF(OR(A58="",C58=""),"",IF(OR(D58="Concluída",D58="Cancelada"),"Encerrada",IF(C58&lt;TODAY(),"Atrasada",IF(C58&lt;=TODAY()+2,"Próxima","No prazo"))))</f>
        <v/>
      </c>
    </row>
    <row r="59" ht="22" customHeight="1">
      <c r="A59" s="34" t="n"/>
      <c r="B59" s="41" t="n"/>
      <c r="C59" s="41" t="n"/>
      <c r="D59" s="34" t="n"/>
      <c r="E59" s="37" t="str">
        <f>IF(A59="","",SUMIFS(ORÇAMENTOS!$H$8:$H$87,ORÇAMENTOS!$C$8:$C$87,A59,ORÇAMENTOS!$J$8:$J$87,"Aprovado"))</f>
        <v/>
      </c>
      <c r="F59" s="37" t="str">
        <f>IF(A59="","",SUMIFS(ORÇAMENTOS!$I$8:$I$87,ORÇAMENTOS!$C$8:$C$87,A59,ORÇAMENTOS!$J$8:$J$87,"Aprovado"))</f>
        <v/>
      </c>
      <c r="G59" s="38" t="str">
        <f>IF(A59="","",E59-F59)</f>
        <v/>
      </c>
      <c r="H59" s="35" t="n"/>
      <c r="I59" s="38" t="str">
        <f>IF(A59="","",E59-H59)</f>
        <v/>
      </c>
      <c r="J59" s="43" t="str">
        <f>IF(OR(A59="",C59=""),"",IF(OR(D59="Concluída",D59="Cancelada"),"Encerrada",IF(C59&lt;TODAY(),"Atrasada",IF(C59&lt;=TODAY()+2,"Próxima","No prazo"))))</f>
        <v/>
      </c>
    </row>
    <row r="60" ht="22" customHeight="1">
      <c r="A60" s="28" t="n"/>
      <c r="B60" s="40" t="n"/>
      <c r="C60" s="40" t="n"/>
      <c r="D60" s="28" t="n"/>
      <c r="E60" s="31" t="str">
        <f>IF(A60="","",SUMIFS(ORÇAMENTOS!$H$8:$H$87,ORÇAMENTOS!$C$8:$C$87,A60,ORÇAMENTOS!$J$8:$J$87,"Aprovado"))</f>
        <v/>
      </c>
      <c r="F60" s="31" t="str">
        <f>IF(A60="","",SUMIFS(ORÇAMENTOS!$I$8:$I$87,ORÇAMENTOS!$C$8:$C$87,A60,ORÇAMENTOS!$J$8:$J$87,"Aprovado"))</f>
        <v/>
      </c>
      <c r="G60" s="32" t="str">
        <f>IF(A60="","",E60-F60)</f>
        <v/>
      </c>
      <c r="H60" s="29" t="n"/>
      <c r="I60" s="32" t="str">
        <f>IF(A60="","",E60-H60)</f>
        <v/>
      </c>
      <c r="J60" s="42" t="str">
        <f>IF(OR(A60="",C60=""),"",IF(OR(D60="Concluída",D60="Cancelada"),"Encerrada",IF(C60&lt;TODAY(),"Atrasada",IF(C60&lt;=TODAY()+2,"Próxima","No prazo"))))</f>
        <v/>
      </c>
    </row>
    <row r="61" ht="22" customHeight="1">
      <c r="A61" s="34" t="n"/>
      <c r="B61" s="41" t="n"/>
      <c r="C61" s="41" t="n"/>
      <c r="D61" s="34" t="n"/>
      <c r="E61" s="37" t="str">
        <f>IF(A61="","",SUMIFS(ORÇAMENTOS!$H$8:$H$87,ORÇAMENTOS!$C$8:$C$87,A61,ORÇAMENTOS!$J$8:$J$87,"Aprovado"))</f>
        <v/>
      </c>
      <c r="F61" s="37" t="str">
        <f>IF(A61="","",SUMIFS(ORÇAMENTOS!$I$8:$I$87,ORÇAMENTOS!$C$8:$C$87,A61,ORÇAMENTOS!$J$8:$J$87,"Aprovado"))</f>
        <v/>
      </c>
      <c r="G61" s="38" t="str">
        <f>IF(A61="","",E61-F61)</f>
        <v/>
      </c>
      <c r="H61" s="35" t="n"/>
      <c r="I61" s="38" t="str">
        <f>IF(A61="","",E61-H61)</f>
        <v/>
      </c>
      <c r="J61" s="43" t="str">
        <f>IF(OR(A61="",C61=""),"",IF(OR(D61="Concluída",D61="Cancelada"),"Encerrada",IF(C61&lt;TODAY(),"Atrasada",IF(C61&lt;=TODAY()+2,"Próxima","No prazo"))))</f>
        <v/>
      </c>
    </row>
    <row r="62" ht="22" customHeight="1">
      <c r="A62" s="28" t="n"/>
      <c r="B62" s="40" t="n"/>
      <c r="C62" s="40" t="n"/>
      <c r="D62" s="28" t="n"/>
      <c r="E62" s="31" t="str">
        <f>IF(A62="","",SUMIFS(ORÇAMENTOS!$H$8:$H$87,ORÇAMENTOS!$C$8:$C$87,A62,ORÇAMENTOS!$J$8:$J$87,"Aprovado"))</f>
        <v/>
      </c>
      <c r="F62" s="31" t="str">
        <f>IF(A62="","",SUMIFS(ORÇAMENTOS!$I$8:$I$87,ORÇAMENTOS!$C$8:$C$87,A62,ORÇAMENTOS!$J$8:$J$87,"Aprovado"))</f>
        <v/>
      </c>
      <c r="G62" s="32" t="str">
        <f>IF(A62="","",E62-F62)</f>
        <v/>
      </c>
      <c r="H62" s="29" t="n"/>
      <c r="I62" s="32" t="str">
        <f>IF(A62="","",E62-H62)</f>
        <v/>
      </c>
      <c r="J62" s="42" t="str">
        <f>IF(OR(A62="",C62=""),"",IF(OR(D62="Concluída",D62="Cancelada"),"Encerrada",IF(C62&lt;TODAY(),"Atrasada",IF(C62&lt;=TODAY()+2,"Próxima","No prazo"))))</f>
        <v/>
      </c>
    </row>
    <row r="63" ht="22" customHeight="1">
      <c r="A63" s="34" t="n"/>
      <c r="B63" s="41" t="n"/>
      <c r="C63" s="41" t="n"/>
      <c r="D63" s="34" t="n"/>
      <c r="E63" s="37" t="str">
        <f>IF(A63="","",SUMIFS(ORÇAMENTOS!$H$8:$H$87,ORÇAMENTOS!$C$8:$C$87,A63,ORÇAMENTOS!$J$8:$J$87,"Aprovado"))</f>
        <v/>
      </c>
      <c r="F63" s="37" t="str">
        <f>IF(A63="","",SUMIFS(ORÇAMENTOS!$I$8:$I$87,ORÇAMENTOS!$C$8:$C$87,A63,ORÇAMENTOS!$J$8:$J$87,"Aprovado"))</f>
        <v/>
      </c>
      <c r="G63" s="38" t="str">
        <f>IF(A63="","",E63-F63)</f>
        <v/>
      </c>
      <c r="H63" s="35" t="n"/>
      <c r="I63" s="38" t="str">
        <f>IF(A63="","",E63-H63)</f>
        <v/>
      </c>
      <c r="J63" s="43" t="str">
        <f>IF(OR(A63="",C63=""),"",IF(OR(D63="Concluída",D63="Cancelada"),"Encerrada",IF(C63&lt;TODAY(),"Atrasada",IF(C63&lt;=TODAY()+2,"Próxima","No prazo"))))</f>
        <v/>
      </c>
    </row>
    <row r="64" ht="22" customHeight="1">
      <c r="A64" s="28" t="n"/>
      <c r="B64" s="40" t="n"/>
      <c r="C64" s="40" t="n"/>
      <c r="D64" s="28" t="n"/>
      <c r="E64" s="31" t="str">
        <f>IF(A64="","",SUMIFS(ORÇAMENTOS!$H$8:$H$87,ORÇAMENTOS!$C$8:$C$87,A64,ORÇAMENTOS!$J$8:$J$87,"Aprovado"))</f>
        <v/>
      </c>
      <c r="F64" s="31" t="str">
        <f>IF(A64="","",SUMIFS(ORÇAMENTOS!$I$8:$I$87,ORÇAMENTOS!$C$8:$C$87,A64,ORÇAMENTOS!$J$8:$J$87,"Aprovado"))</f>
        <v/>
      </c>
      <c r="G64" s="32" t="str">
        <f>IF(A64="","",E64-F64)</f>
        <v/>
      </c>
      <c r="H64" s="29" t="n"/>
      <c r="I64" s="32" t="str">
        <f>IF(A64="","",E64-H64)</f>
        <v/>
      </c>
      <c r="J64" s="42" t="str">
        <f>IF(OR(A64="",C64=""),"",IF(OR(D64="Concluída",D64="Cancelada"),"Encerrada",IF(C64&lt;TODAY(),"Atrasada",IF(C64&lt;=TODAY()+2,"Próxima","No prazo"))))</f>
        <v/>
      </c>
    </row>
    <row r="65" ht="22" customHeight="1">
      <c r="A65" s="34" t="n"/>
      <c r="B65" s="41" t="n"/>
      <c r="C65" s="41" t="n"/>
      <c r="D65" s="34" t="n"/>
      <c r="E65" s="37" t="str">
        <f>IF(A65="","",SUMIFS(ORÇAMENTOS!$H$8:$H$87,ORÇAMENTOS!$C$8:$C$87,A65,ORÇAMENTOS!$J$8:$J$87,"Aprovado"))</f>
        <v/>
      </c>
      <c r="F65" s="37" t="str">
        <f>IF(A65="","",SUMIFS(ORÇAMENTOS!$I$8:$I$87,ORÇAMENTOS!$C$8:$C$87,A65,ORÇAMENTOS!$J$8:$J$87,"Aprovado"))</f>
        <v/>
      </c>
      <c r="G65" s="38" t="str">
        <f>IF(A65="","",E65-F65)</f>
        <v/>
      </c>
      <c r="H65" s="35" t="n"/>
      <c r="I65" s="38" t="str">
        <f>IF(A65="","",E65-H65)</f>
        <v/>
      </c>
      <c r="J65" s="43" t="str">
        <f>IF(OR(A65="",C65=""),"",IF(OR(D65="Concluída",D65="Cancelada"),"Encerrada",IF(C65&lt;TODAY(),"Atrasada",IF(C65&lt;=TODAY()+2,"Próxima","No prazo"))))</f>
        <v/>
      </c>
    </row>
    <row r="66" ht="22" customHeight="1">
      <c r="A66" s="28" t="n"/>
      <c r="B66" s="40" t="n"/>
      <c r="C66" s="40" t="n"/>
      <c r="D66" s="28" t="n"/>
      <c r="E66" s="31" t="str">
        <f>IF(A66="","",SUMIFS(ORÇAMENTOS!$H$8:$H$87,ORÇAMENTOS!$C$8:$C$87,A66,ORÇAMENTOS!$J$8:$J$87,"Aprovado"))</f>
        <v/>
      </c>
      <c r="F66" s="31" t="str">
        <f>IF(A66="","",SUMIFS(ORÇAMENTOS!$I$8:$I$87,ORÇAMENTOS!$C$8:$C$87,A66,ORÇAMENTOS!$J$8:$J$87,"Aprovado"))</f>
        <v/>
      </c>
      <c r="G66" s="32" t="str">
        <f>IF(A66="","",E66-F66)</f>
        <v/>
      </c>
      <c r="H66" s="29" t="n"/>
      <c r="I66" s="32" t="str">
        <f>IF(A66="","",E66-H66)</f>
        <v/>
      </c>
      <c r="J66" s="42" t="str">
        <f>IF(OR(A66="",C66=""),"",IF(OR(D66="Concluída",D66="Cancelada"),"Encerrada",IF(C66&lt;TODAY(),"Atrasada",IF(C66&lt;=TODAY()+2,"Próxima","No prazo"))))</f>
        <v/>
      </c>
    </row>
    <row r="67" ht="22" customHeight="1">
      <c r="A67" s="34" t="n"/>
      <c r="B67" s="41" t="n"/>
      <c r="C67" s="41" t="n"/>
      <c r="D67" s="34" t="n"/>
      <c r="E67" s="37" t="str">
        <f>IF(A67="","",SUMIFS(ORÇAMENTOS!$H$8:$H$87,ORÇAMENTOS!$C$8:$C$87,A67,ORÇAMENTOS!$J$8:$J$87,"Aprovado"))</f>
        <v/>
      </c>
      <c r="F67" s="37" t="str">
        <f>IF(A67="","",SUMIFS(ORÇAMENTOS!$I$8:$I$87,ORÇAMENTOS!$C$8:$C$87,A67,ORÇAMENTOS!$J$8:$J$87,"Aprovado"))</f>
        <v/>
      </c>
      <c r="G67" s="38" t="str">
        <f>IF(A67="","",E67-F67)</f>
        <v/>
      </c>
      <c r="H67" s="35" t="n"/>
      <c r="I67" s="38" t="str">
        <f>IF(A67="","",E67-H67)</f>
        <v/>
      </c>
      <c r="J67" s="43" t="str">
        <f>IF(OR(A67="",C67=""),"",IF(OR(D67="Concluída",D67="Cancelada"),"Encerrada",IF(C67&lt;TODAY(),"Atrasada",IF(C67&lt;=TODAY()+2,"Próxima","No prazo"))))</f>
        <v/>
      </c>
    </row>
    <row r="68" ht="22" customHeight="1">
      <c r="A68" s="28" t="n"/>
      <c r="B68" s="40" t="n"/>
      <c r="C68" s="40" t="n"/>
      <c r="D68" s="28" t="n"/>
      <c r="E68" s="31" t="str">
        <f>IF(A68="","",SUMIFS(ORÇAMENTOS!$H$8:$H$87,ORÇAMENTOS!$C$8:$C$87,A68,ORÇAMENTOS!$J$8:$J$87,"Aprovado"))</f>
        <v/>
      </c>
      <c r="F68" s="31" t="str">
        <f>IF(A68="","",SUMIFS(ORÇAMENTOS!$I$8:$I$87,ORÇAMENTOS!$C$8:$C$87,A68,ORÇAMENTOS!$J$8:$J$87,"Aprovado"))</f>
        <v/>
      </c>
      <c r="G68" s="32" t="str">
        <f>IF(A68="","",E68-F68)</f>
        <v/>
      </c>
      <c r="H68" s="29" t="n"/>
      <c r="I68" s="32" t="str">
        <f>IF(A68="","",E68-H68)</f>
        <v/>
      </c>
      <c r="J68" s="42" t="str">
        <f>IF(OR(A68="",C68=""),"",IF(OR(D68="Concluída",D68="Cancelada"),"Encerrada",IF(C68&lt;TODAY(),"Atrasada",IF(C68&lt;=TODAY()+2,"Próxima","No prazo"))))</f>
        <v/>
      </c>
    </row>
    <row r="69" ht="22" customHeight="1">
      <c r="A69" s="34" t="n"/>
      <c r="B69" s="41" t="n"/>
      <c r="C69" s="41" t="n"/>
      <c r="D69" s="34" t="n"/>
      <c r="E69" s="37" t="str">
        <f>IF(A69="","",SUMIFS(ORÇAMENTOS!$H$8:$H$87,ORÇAMENTOS!$C$8:$C$87,A69,ORÇAMENTOS!$J$8:$J$87,"Aprovado"))</f>
        <v/>
      </c>
      <c r="F69" s="37" t="str">
        <f>IF(A69="","",SUMIFS(ORÇAMENTOS!$I$8:$I$87,ORÇAMENTOS!$C$8:$C$87,A69,ORÇAMENTOS!$J$8:$J$87,"Aprovado"))</f>
        <v/>
      </c>
      <c r="G69" s="38" t="str">
        <f>IF(A69="","",E69-F69)</f>
        <v/>
      </c>
      <c r="H69" s="35" t="n"/>
      <c r="I69" s="38" t="str">
        <f>IF(A69="","",E69-H69)</f>
        <v/>
      </c>
      <c r="J69" s="43" t="str">
        <f>IF(OR(A69="",C69=""),"",IF(OR(D69="Concluída",D69="Cancelada"),"Encerrada",IF(C69&lt;TODAY(),"Atrasada",IF(C69&lt;=TODAY()+2,"Próxima","No prazo"))))</f>
        <v/>
      </c>
    </row>
    <row r="70" ht="22" customHeight="1">
      <c r="A70" s="28" t="n"/>
      <c r="B70" s="40" t="n"/>
      <c r="C70" s="40" t="n"/>
      <c r="D70" s="28" t="n"/>
      <c r="E70" s="31" t="str">
        <f>IF(A70="","",SUMIFS(ORÇAMENTOS!$H$8:$H$87,ORÇAMENTOS!$C$8:$C$87,A70,ORÇAMENTOS!$J$8:$J$87,"Aprovado"))</f>
        <v/>
      </c>
      <c r="F70" s="31" t="str">
        <f>IF(A70="","",SUMIFS(ORÇAMENTOS!$I$8:$I$87,ORÇAMENTOS!$C$8:$C$87,A70,ORÇAMENTOS!$J$8:$J$87,"Aprovado"))</f>
        <v/>
      </c>
      <c r="G70" s="32" t="str">
        <f>IF(A70="","",E70-F70)</f>
        <v/>
      </c>
      <c r="H70" s="29" t="n"/>
      <c r="I70" s="32" t="str">
        <f>IF(A70="","",E70-H70)</f>
        <v/>
      </c>
      <c r="J70" s="42" t="str">
        <f>IF(OR(A70="",C70=""),"",IF(OR(D70="Concluída",D70="Cancelada"),"Encerrada",IF(C70&lt;TODAY(),"Atrasada",IF(C70&lt;=TODAY()+2,"Próxima","No prazo"))))</f>
        <v/>
      </c>
    </row>
    <row r="71" ht="22" customHeight="1">
      <c r="A71" s="34" t="n"/>
      <c r="B71" s="41" t="n"/>
      <c r="C71" s="41" t="n"/>
      <c r="D71" s="34" t="n"/>
      <c r="E71" s="37" t="str">
        <f>IF(A71="","",SUMIFS(ORÇAMENTOS!$H$8:$H$87,ORÇAMENTOS!$C$8:$C$87,A71,ORÇAMENTOS!$J$8:$J$87,"Aprovado"))</f>
        <v/>
      </c>
      <c r="F71" s="37" t="str">
        <f>IF(A71="","",SUMIFS(ORÇAMENTOS!$I$8:$I$87,ORÇAMENTOS!$C$8:$C$87,A71,ORÇAMENTOS!$J$8:$J$87,"Aprovado"))</f>
        <v/>
      </c>
      <c r="G71" s="38" t="str">
        <f>IF(A71="","",E71-F71)</f>
        <v/>
      </c>
      <c r="H71" s="35" t="n"/>
      <c r="I71" s="38" t="str">
        <f>IF(A71="","",E71-H71)</f>
        <v/>
      </c>
      <c r="J71" s="43" t="str">
        <f>IF(OR(A71="",C71=""),"",IF(OR(D71="Concluída",D71="Cancelada"),"Encerrada",IF(C71&lt;TODAY(),"Atrasada",IF(C71&lt;=TODAY()+2,"Próxima","No prazo"))))</f>
        <v/>
      </c>
    </row>
    <row r="72" ht="22" customHeight="1">
      <c r="A72" s="28" t="n"/>
      <c r="B72" s="40" t="n"/>
      <c r="C72" s="40" t="n"/>
      <c r="D72" s="28" t="n"/>
      <c r="E72" s="31" t="str">
        <f>IF(A72="","",SUMIFS(ORÇAMENTOS!$H$8:$H$87,ORÇAMENTOS!$C$8:$C$87,A72,ORÇAMENTOS!$J$8:$J$87,"Aprovado"))</f>
        <v/>
      </c>
      <c r="F72" s="31" t="str">
        <f>IF(A72="","",SUMIFS(ORÇAMENTOS!$I$8:$I$87,ORÇAMENTOS!$C$8:$C$87,A72,ORÇAMENTOS!$J$8:$J$87,"Aprovado"))</f>
        <v/>
      </c>
      <c r="G72" s="32" t="str">
        <f>IF(A72="","",E72-F72)</f>
        <v/>
      </c>
      <c r="H72" s="29" t="n"/>
      <c r="I72" s="32" t="str">
        <f>IF(A72="","",E72-H72)</f>
        <v/>
      </c>
      <c r="J72" s="42" t="str">
        <f>IF(OR(A72="",C72=""),"",IF(OR(D72="Concluída",D72="Cancelada"),"Encerrada",IF(C72&lt;TODAY(),"Atrasada",IF(C72&lt;=TODAY()+2,"Próxima","No prazo"))))</f>
        <v/>
      </c>
    </row>
    <row r="73" ht="22" customHeight="1">
      <c r="A73" s="34" t="n"/>
      <c r="B73" s="41" t="n"/>
      <c r="C73" s="41" t="n"/>
      <c r="D73" s="34" t="n"/>
      <c r="E73" s="37" t="str">
        <f>IF(A73="","",SUMIFS(ORÇAMENTOS!$H$8:$H$87,ORÇAMENTOS!$C$8:$C$87,A73,ORÇAMENTOS!$J$8:$J$87,"Aprovado"))</f>
        <v/>
      </c>
      <c r="F73" s="37" t="str">
        <f>IF(A73="","",SUMIFS(ORÇAMENTOS!$I$8:$I$87,ORÇAMENTOS!$C$8:$C$87,A73,ORÇAMENTOS!$J$8:$J$87,"Aprovado"))</f>
        <v/>
      </c>
      <c r="G73" s="38" t="str">
        <f>IF(A73="","",E73-F73)</f>
        <v/>
      </c>
      <c r="H73" s="35" t="n"/>
      <c r="I73" s="38" t="str">
        <f>IF(A73="","",E73-H73)</f>
        <v/>
      </c>
      <c r="J73" s="43" t="str">
        <f>IF(OR(A73="",C73=""),"",IF(OR(D73="Concluída",D73="Cancelada"),"Encerrada",IF(C73&lt;TODAY(),"Atrasada",IF(C73&lt;=TODAY()+2,"Próxima","No prazo"))))</f>
        <v/>
      </c>
    </row>
    <row r="74" ht="22" customHeight="1">
      <c r="A74" s="28" t="n"/>
      <c r="B74" s="40" t="n"/>
      <c r="C74" s="40" t="n"/>
      <c r="D74" s="28" t="n"/>
      <c r="E74" s="31" t="str">
        <f>IF(A74="","",SUMIFS(ORÇAMENTOS!$H$8:$H$87,ORÇAMENTOS!$C$8:$C$87,A74,ORÇAMENTOS!$J$8:$J$87,"Aprovado"))</f>
        <v/>
      </c>
      <c r="F74" s="31" t="str">
        <f>IF(A74="","",SUMIFS(ORÇAMENTOS!$I$8:$I$87,ORÇAMENTOS!$C$8:$C$87,A74,ORÇAMENTOS!$J$8:$J$87,"Aprovado"))</f>
        <v/>
      </c>
      <c r="G74" s="32" t="str">
        <f>IF(A74="","",E74-F74)</f>
        <v/>
      </c>
      <c r="H74" s="29" t="n"/>
      <c r="I74" s="32" t="str">
        <f>IF(A74="","",E74-H74)</f>
        <v/>
      </c>
      <c r="J74" s="42" t="str">
        <f>IF(OR(A74="",C74=""),"",IF(OR(D74="Concluída",D74="Cancelada"),"Encerrada",IF(C74&lt;TODAY(),"Atrasada",IF(C74&lt;=TODAY()+2,"Próxima","No prazo"))))</f>
        <v/>
      </c>
    </row>
    <row r="75" ht="22" customHeight="1">
      <c r="A75" s="34" t="n"/>
      <c r="B75" s="41" t="n"/>
      <c r="C75" s="41" t="n"/>
      <c r="D75" s="34" t="n"/>
      <c r="E75" s="37" t="str">
        <f>IF(A75="","",SUMIFS(ORÇAMENTOS!$H$8:$H$87,ORÇAMENTOS!$C$8:$C$87,A75,ORÇAMENTOS!$J$8:$J$87,"Aprovado"))</f>
        <v/>
      </c>
      <c r="F75" s="37" t="str">
        <f>IF(A75="","",SUMIFS(ORÇAMENTOS!$I$8:$I$87,ORÇAMENTOS!$C$8:$C$87,A75,ORÇAMENTOS!$J$8:$J$87,"Aprovado"))</f>
        <v/>
      </c>
      <c r="G75" s="38" t="str">
        <f>IF(A75="","",E75-F75)</f>
        <v/>
      </c>
      <c r="H75" s="35" t="n"/>
      <c r="I75" s="38" t="str">
        <f>IF(A75="","",E75-H75)</f>
        <v/>
      </c>
      <c r="J75" s="43" t="str">
        <f>IF(OR(A75="",C75=""),"",IF(OR(D75="Concluída",D75="Cancelada"),"Encerrada",IF(C75&lt;TODAY(),"Atrasada",IF(C75&lt;=TODAY()+2,"Próxima","No prazo"))))</f>
        <v/>
      </c>
    </row>
    <row r="76" ht="22" customHeight="1">
      <c r="A76" s="28" t="n"/>
      <c r="B76" s="40" t="n"/>
      <c r="C76" s="40" t="n"/>
      <c r="D76" s="28" t="n"/>
      <c r="E76" s="31" t="str">
        <f>IF(A76="","",SUMIFS(ORÇAMENTOS!$H$8:$H$87,ORÇAMENTOS!$C$8:$C$87,A76,ORÇAMENTOS!$J$8:$J$87,"Aprovado"))</f>
        <v/>
      </c>
      <c r="F76" s="31" t="str">
        <f>IF(A76="","",SUMIFS(ORÇAMENTOS!$I$8:$I$87,ORÇAMENTOS!$C$8:$C$87,A76,ORÇAMENTOS!$J$8:$J$87,"Aprovado"))</f>
        <v/>
      </c>
      <c r="G76" s="32" t="str">
        <f>IF(A76="","",E76-F76)</f>
        <v/>
      </c>
      <c r="H76" s="29" t="n"/>
      <c r="I76" s="32" t="str">
        <f>IF(A76="","",E76-H76)</f>
        <v/>
      </c>
      <c r="J76" s="42" t="str">
        <f>IF(OR(A76="",C76=""),"",IF(OR(D76="Concluída",D76="Cancelada"),"Encerrada",IF(C76&lt;TODAY(),"Atrasada",IF(C76&lt;=TODAY()+2,"Próxima","No prazo"))))</f>
        <v/>
      </c>
    </row>
    <row r="77" ht="22" customHeight="1">
      <c r="A77" s="34" t="n"/>
      <c r="B77" s="41" t="n"/>
      <c r="C77" s="41" t="n"/>
      <c r="D77" s="34" t="n"/>
      <c r="E77" s="37" t="str">
        <f>IF(A77="","",SUMIFS(ORÇAMENTOS!$H$8:$H$87,ORÇAMENTOS!$C$8:$C$87,A77,ORÇAMENTOS!$J$8:$J$87,"Aprovado"))</f>
        <v/>
      </c>
      <c r="F77" s="37" t="str">
        <f>IF(A77="","",SUMIFS(ORÇAMENTOS!$I$8:$I$87,ORÇAMENTOS!$C$8:$C$87,A77,ORÇAMENTOS!$J$8:$J$87,"Aprovado"))</f>
        <v/>
      </c>
      <c r="G77" s="38" t="str">
        <f>IF(A77="","",E77-F77)</f>
        <v/>
      </c>
      <c r="H77" s="35" t="n"/>
      <c r="I77" s="38" t="str">
        <f>IF(A77="","",E77-H77)</f>
        <v/>
      </c>
      <c r="J77" s="43" t="str">
        <f>IF(OR(A77="",C77=""),"",IF(OR(D77="Concluída",D77="Cancelada"),"Encerrada",IF(C77&lt;TODAY(),"Atrasada",IF(C77&lt;=TODAY()+2,"Próxima","No prazo"))))</f>
        <v/>
      </c>
    </row>
    <row r="78" ht="22" customHeight="1">
      <c r="A78" s="28" t="n"/>
      <c r="B78" s="40" t="n"/>
      <c r="C78" s="40" t="n"/>
      <c r="D78" s="28" t="n"/>
      <c r="E78" s="31" t="str">
        <f>IF(A78="","",SUMIFS(ORÇAMENTOS!$H$8:$H$87,ORÇAMENTOS!$C$8:$C$87,A78,ORÇAMENTOS!$J$8:$J$87,"Aprovado"))</f>
        <v/>
      </c>
      <c r="F78" s="31" t="str">
        <f>IF(A78="","",SUMIFS(ORÇAMENTOS!$I$8:$I$87,ORÇAMENTOS!$C$8:$C$87,A78,ORÇAMENTOS!$J$8:$J$87,"Aprovado"))</f>
        <v/>
      </c>
      <c r="G78" s="32" t="str">
        <f>IF(A78="","",E78-F78)</f>
        <v/>
      </c>
      <c r="H78" s="29" t="n"/>
      <c r="I78" s="32" t="str">
        <f>IF(A78="","",E78-H78)</f>
        <v/>
      </c>
      <c r="J78" s="42" t="str">
        <f>IF(OR(A78="",C78=""),"",IF(OR(D78="Concluída",D78="Cancelada"),"Encerrada",IF(C78&lt;TODAY(),"Atrasada",IF(C78&lt;=TODAY()+2,"Próxima","No prazo"))))</f>
        <v/>
      </c>
    </row>
    <row r="79" ht="22" customHeight="1">
      <c r="A79" s="34" t="n"/>
      <c r="B79" s="41" t="n"/>
      <c r="C79" s="41" t="n"/>
      <c r="D79" s="34" t="n"/>
      <c r="E79" s="37" t="str">
        <f>IF(A79="","",SUMIFS(ORÇAMENTOS!$H$8:$H$87,ORÇAMENTOS!$C$8:$C$87,A79,ORÇAMENTOS!$J$8:$J$87,"Aprovado"))</f>
        <v/>
      </c>
      <c r="F79" s="37" t="str">
        <f>IF(A79="","",SUMIFS(ORÇAMENTOS!$I$8:$I$87,ORÇAMENTOS!$C$8:$C$87,A79,ORÇAMENTOS!$J$8:$J$87,"Aprovado"))</f>
        <v/>
      </c>
      <c r="G79" s="38" t="str">
        <f>IF(A79="","",E79-F79)</f>
        <v/>
      </c>
      <c r="H79" s="35" t="n"/>
      <c r="I79" s="38" t="str">
        <f>IF(A79="","",E79-H79)</f>
        <v/>
      </c>
      <c r="J79" s="43" t="str">
        <f>IF(OR(A79="",C79=""),"",IF(OR(D79="Concluída",D79="Cancelada"),"Encerrada",IF(C79&lt;TODAY(),"Atrasada",IF(C79&lt;=TODAY()+2,"Próxima","No prazo"))))</f>
        <v/>
      </c>
    </row>
    <row r="80" ht="22" customHeight="1">
      <c r="A80" s="28" t="n"/>
      <c r="B80" s="40" t="n"/>
      <c r="C80" s="40" t="n"/>
      <c r="D80" s="28" t="n"/>
      <c r="E80" s="31" t="str">
        <f>IF(A80="","",SUMIFS(ORÇAMENTOS!$H$8:$H$87,ORÇAMENTOS!$C$8:$C$87,A80,ORÇAMENTOS!$J$8:$J$87,"Aprovado"))</f>
        <v/>
      </c>
      <c r="F80" s="31" t="str">
        <f>IF(A80="","",SUMIFS(ORÇAMENTOS!$I$8:$I$87,ORÇAMENTOS!$C$8:$C$87,A80,ORÇAMENTOS!$J$8:$J$87,"Aprovado"))</f>
        <v/>
      </c>
      <c r="G80" s="32" t="str">
        <f>IF(A80="","",E80-F80)</f>
        <v/>
      </c>
      <c r="H80" s="29" t="n"/>
      <c r="I80" s="32" t="str">
        <f>IF(A80="","",E80-H80)</f>
        <v/>
      </c>
      <c r="J80" s="42" t="str">
        <f>IF(OR(A80="",C80=""),"",IF(OR(D80="Concluída",D80="Cancelada"),"Encerrada",IF(C80&lt;TODAY(),"Atrasada",IF(C80&lt;=TODAY()+2,"Próxima","No prazo"))))</f>
        <v/>
      </c>
    </row>
    <row r="81" ht="22" customHeight="1">
      <c r="A81" s="34" t="n"/>
      <c r="B81" s="41" t="n"/>
      <c r="C81" s="41" t="n"/>
      <c r="D81" s="34" t="n"/>
      <c r="E81" s="37" t="str">
        <f>IF(A81="","",SUMIFS(ORÇAMENTOS!$H$8:$H$87,ORÇAMENTOS!$C$8:$C$87,A81,ORÇAMENTOS!$J$8:$J$87,"Aprovado"))</f>
        <v/>
      </c>
      <c r="F81" s="37" t="str">
        <f>IF(A81="","",SUMIFS(ORÇAMENTOS!$I$8:$I$87,ORÇAMENTOS!$C$8:$C$87,A81,ORÇAMENTOS!$J$8:$J$87,"Aprovado"))</f>
        <v/>
      </c>
      <c r="G81" s="38" t="str">
        <f>IF(A81="","",E81-F81)</f>
        <v/>
      </c>
      <c r="H81" s="35" t="n"/>
      <c r="I81" s="38" t="str">
        <f>IF(A81="","",E81-H81)</f>
        <v/>
      </c>
      <c r="J81" s="43" t="str">
        <f>IF(OR(A81="",C81=""),"",IF(OR(D81="Concluída",D81="Cancelada"),"Encerrada",IF(C81&lt;TODAY(),"Atrasada",IF(C81&lt;=TODAY()+2,"Próxima","No prazo"))))</f>
        <v/>
      </c>
    </row>
    <row r="82" ht="22" customHeight="1">
      <c r="A82" s="28" t="n"/>
      <c r="B82" s="40" t="n"/>
      <c r="C82" s="40" t="n"/>
      <c r="D82" s="28" t="n"/>
      <c r="E82" s="31" t="str">
        <f>IF(A82="","",SUMIFS(ORÇAMENTOS!$H$8:$H$87,ORÇAMENTOS!$C$8:$C$87,A82,ORÇAMENTOS!$J$8:$J$87,"Aprovado"))</f>
        <v/>
      </c>
      <c r="F82" s="31" t="str">
        <f>IF(A82="","",SUMIFS(ORÇAMENTOS!$I$8:$I$87,ORÇAMENTOS!$C$8:$C$87,A82,ORÇAMENTOS!$J$8:$J$87,"Aprovado"))</f>
        <v/>
      </c>
      <c r="G82" s="32" t="str">
        <f>IF(A82="","",E82-F82)</f>
        <v/>
      </c>
      <c r="H82" s="29" t="n"/>
      <c r="I82" s="32" t="str">
        <f>IF(A82="","",E82-H82)</f>
        <v/>
      </c>
      <c r="J82" s="42" t="str">
        <f>IF(OR(A82="",C82=""),"",IF(OR(D82="Concluída",D82="Cancelada"),"Encerrada",IF(C82&lt;TODAY(),"Atrasada",IF(C82&lt;=TODAY()+2,"Próxima","No prazo"))))</f>
        <v/>
      </c>
    </row>
    <row r="83" ht="22" customHeight="1">
      <c r="A83" s="34" t="n"/>
      <c r="B83" s="41" t="n"/>
      <c r="C83" s="41" t="n"/>
      <c r="D83" s="34" t="n"/>
      <c r="E83" s="37" t="str">
        <f>IF(A83="","",SUMIFS(ORÇAMENTOS!$H$8:$H$87,ORÇAMENTOS!$C$8:$C$87,A83,ORÇAMENTOS!$J$8:$J$87,"Aprovado"))</f>
        <v/>
      </c>
      <c r="F83" s="37" t="str">
        <f>IF(A83="","",SUMIFS(ORÇAMENTOS!$I$8:$I$87,ORÇAMENTOS!$C$8:$C$87,A83,ORÇAMENTOS!$J$8:$J$87,"Aprovado"))</f>
        <v/>
      </c>
      <c r="G83" s="38" t="str">
        <f>IF(A83="","",E83-F83)</f>
        <v/>
      </c>
      <c r="H83" s="35" t="n"/>
      <c r="I83" s="38" t="str">
        <f>IF(A83="","",E83-H83)</f>
        <v/>
      </c>
      <c r="J83" s="43" t="str">
        <f>IF(OR(A83="",C83=""),"",IF(OR(D83="Concluída",D83="Cancelada"),"Encerrada",IF(C83&lt;TODAY(),"Atrasada",IF(C83&lt;=TODAY()+2,"Próxima","No prazo"))))</f>
        <v/>
      </c>
    </row>
    <row r="84" ht="22" customHeight="1">
      <c r="A84" s="28" t="n"/>
      <c r="B84" s="40" t="n"/>
      <c r="C84" s="40" t="n"/>
      <c r="D84" s="28" t="n"/>
      <c r="E84" s="31" t="str">
        <f>IF(A84="","",SUMIFS(ORÇAMENTOS!$H$8:$H$87,ORÇAMENTOS!$C$8:$C$87,A84,ORÇAMENTOS!$J$8:$J$87,"Aprovado"))</f>
        <v/>
      </c>
      <c r="F84" s="31" t="str">
        <f>IF(A84="","",SUMIFS(ORÇAMENTOS!$I$8:$I$87,ORÇAMENTOS!$C$8:$C$87,A84,ORÇAMENTOS!$J$8:$J$87,"Aprovado"))</f>
        <v/>
      </c>
      <c r="G84" s="32" t="str">
        <f>IF(A84="","",E84-F84)</f>
        <v/>
      </c>
      <c r="H84" s="29" t="n"/>
      <c r="I84" s="32" t="str">
        <f>IF(A84="","",E84-H84)</f>
        <v/>
      </c>
      <c r="J84" s="42" t="str">
        <f>IF(OR(A84="",C84=""),"",IF(OR(D84="Concluída",D84="Cancelada"),"Encerrada",IF(C84&lt;TODAY(),"Atrasada",IF(C84&lt;=TODAY()+2,"Próxima","No prazo"))))</f>
        <v/>
      </c>
    </row>
    <row r="85" ht="22" customHeight="1">
      <c r="A85" s="34" t="n"/>
      <c r="B85" s="41" t="n"/>
      <c r="C85" s="41" t="n"/>
      <c r="D85" s="34" t="n"/>
      <c r="E85" s="37" t="str">
        <f>IF(A85="","",SUMIFS(ORÇAMENTOS!$H$8:$H$87,ORÇAMENTOS!$C$8:$C$87,A85,ORÇAMENTOS!$J$8:$J$87,"Aprovado"))</f>
        <v/>
      </c>
      <c r="F85" s="37" t="str">
        <f>IF(A85="","",SUMIFS(ORÇAMENTOS!$I$8:$I$87,ORÇAMENTOS!$C$8:$C$87,A85,ORÇAMENTOS!$J$8:$J$87,"Aprovado"))</f>
        <v/>
      </c>
      <c r="G85" s="38" t="str">
        <f>IF(A85="","",E85-F85)</f>
        <v/>
      </c>
      <c r="H85" s="35" t="n"/>
      <c r="I85" s="38" t="str">
        <f>IF(A85="","",E85-H85)</f>
        <v/>
      </c>
      <c r="J85" s="43" t="str">
        <f>IF(OR(A85="",C85=""),"",IF(OR(D85="Concluída",D85="Cancelada"),"Encerrada",IF(C85&lt;TODAY(),"Atrasada",IF(C85&lt;=TODAY()+2,"Próxima","No prazo"))))</f>
        <v/>
      </c>
    </row>
    <row r="86" ht="22" customHeight="1">
      <c r="A86" s="28" t="n"/>
      <c r="B86" s="40" t="n"/>
      <c r="C86" s="40" t="n"/>
      <c r="D86" s="28" t="n"/>
      <c r="E86" s="31" t="str">
        <f>IF(A86="","",SUMIFS(ORÇAMENTOS!$H$8:$H$87,ORÇAMENTOS!$C$8:$C$87,A86,ORÇAMENTOS!$J$8:$J$87,"Aprovado"))</f>
        <v/>
      </c>
      <c r="F86" s="31" t="str">
        <f>IF(A86="","",SUMIFS(ORÇAMENTOS!$I$8:$I$87,ORÇAMENTOS!$C$8:$C$87,A86,ORÇAMENTOS!$J$8:$J$87,"Aprovado"))</f>
        <v/>
      </c>
      <c r="G86" s="32" t="str">
        <f>IF(A86="","",E86-F86)</f>
        <v/>
      </c>
      <c r="H86" s="29" t="n"/>
      <c r="I86" s="32" t="str">
        <f>IF(A86="","",E86-H86)</f>
        <v/>
      </c>
      <c r="J86" s="42" t="str">
        <f>IF(OR(A86="",C86=""),"",IF(OR(D86="Concluída",D86="Cancelada"),"Encerrada",IF(C86&lt;TODAY(),"Atrasada",IF(C86&lt;=TODAY()+2,"Próxima","No prazo"))))</f>
        <v/>
      </c>
    </row>
    <row r="87" ht="22" customHeight="1">
      <c r="A87" s="34" t="n"/>
      <c r="B87" s="41" t="n"/>
      <c r="C87" s="41" t="n"/>
      <c r="D87" s="34" t="n"/>
      <c r="E87" s="37" t="str">
        <f>IF(A87="","",SUMIFS(ORÇAMENTOS!$H$8:$H$87,ORÇAMENTOS!$C$8:$C$87,A87,ORÇAMENTOS!$J$8:$J$87,"Aprovado"))</f>
        <v/>
      </c>
      <c r="F87" s="37" t="str">
        <f>IF(A87="","",SUMIFS(ORÇAMENTOS!$I$8:$I$87,ORÇAMENTOS!$C$8:$C$87,A87,ORÇAMENTOS!$J$8:$J$87,"Aprovado"))</f>
        <v/>
      </c>
      <c r="G87" s="38" t="str">
        <f>IF(A87="","",E87-F87)</f>
        <v/>
      </c>
      <c r="H87" s="35" t="n"/>
      <c r="I87" s="38" t="str">
        <f>IF(A87="","",E87-H87)</f>
        <v/>
      </c>
      <c r="J87" s="43" t="str">
        <f>IF(OR(A87="",C87=""),"",IF(OR(D87="Concluída",D87="Cancelada"),"Encerrada",IF(C87&lt;TODAY(),"Atrasada",IF(C87&lt;=TODAY()+2,"Próxima","No prazo"))))</f>
        <v/>
      </c>
    </row>
  </sheetData>
  <autoFilter ref="A7:J87"/>
  <mergeCells count="4">
    <mergeCell ref="A6:J6"/>
    <mergeCell ref="A5:J5"/>
    <mergeCell ref="A1:J2"/>
    <mergeCell ref="A3:J3"/>
  </mergeCells>
  <conditionalFormatting sqref="J8:J87">
    <cfRule type="expression" priority="1" dxfId="0">
      <formula>J8="Atrasada"</formula>
    </cfRule>
    <cfRule type="expression" priority="2" dxfId="1">
      <formula>J8="Próxima"</formula>
    </cfRule>
  </conditionalFormatting>
  <dataValidations count="1">
    <dataValidation sqref="D8:D87" showDropDown="0" showInputMessage="0" showErrorMessage="1" allowBlank="1" errorTitle="Valor não previsto" error="Escolha uma opção da lista." type="list">
      <formula1>"Aguardando orçamento,Aguardando aprovação,Em execução,Concluída,Cancelada"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F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42" customWidth="1" min="3" max="3"/>
    <col width="23" customWidth="1" min="4" max="4"/>
    <col width="25" customWidth="1" min="5" max="5"/>
    <col width="19" customWidth="1" min="6" max="6"/>
  </cols>
  <sheetData>
    <row r="1" ht="28" customHeight="1">
      <c r="A1" s="1" t="inlineStr">
        <is>
          <t>Movimentações do caixa</t>
        </is>
      </c>
      <c r="B1" s="2" t="n"/>
      <c r="C1" s="2" t="n"/>
      <c r="D1" s="2" t="n"/>
      <c r="E1" s="2" t="n"/>
      <c r="F1" s="2" t="n"/>
    </row>
    <row r="2" ht="16" customHeight="1">
      <c r="A2" s="2" t="n"/>
      <c r="B2" s="2" t="n"/>
      <c r="C2" s="2" t="n"/>
      <c r="D2" s="2" t="n"/>
      <c r="E2" s="2" t="n"/>
      <c r="F2" s="2" t="n"/>
    </row>
    <row r="3" ht="31" customHeight="1">
      <c r="A3" s="3" t="inlineStr">
        <is>
          <t>Caixa real depende de recebimento e pagamento. Orçamento aprovado não é dinheiro no banco.</t>
        </is>
      </c>
      <c r="B3" s="4" t="n"/>
      <c r="C3" s="4" t="n"/>
      <c r="D3" s="4" t="n"/>
      <c r="E3" s="4" t="n"/>
      <c r="F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6" t="inlineStr">
        <is>
          <t>COMO USAR: campos azuis = você preenche  •  resultados automáticos = fórmulas  •  valores dos exemplos são fictícios</t>
        </is>
      </c>
    </row>
    <row r="7" ht="37" customHeight="1">
      <c r="A7" s="27" t="inlineStr">
        <is>
          <t>Data</t>
        </is>
      </c>
      <c r="B7" s="27" t="inlineStr">
        <is>
          <t>Tipo</t>
        </is>
      </c>
      <c r="C7" s="27" t="inlineStr">
        <is>
          <t>Descrição</t>
        </is>
      </c>
      <c r="D7" s="27" t="inlineStr">
        <is>
          <t>Valor (R$)</t>
        </is>
      </c>
      <c r="E7" s="27" t="inlineStr">
        <is>
          <t>Movimento (R$)</t>
        </is>
      </c>
      <c r="F7" s="27" t="inlineStr">
        <is>
          <t>Período</t>
        </is>
      </c>
    </row>
    <row r="8" ht="22" customHeight="1">
      <c r="A8" s="40" t="n">
        <v>46308</v>
      </c>
      <c r="B8" s="28" t="inlineStr">
        <is>
          <t>Entrada</t>
        </is>
      </c>
      <c r="C8" s="28" t="inlineStr">
        <is>
          <t>Sinal OS-001</t>
        </is>
      </c>
      <c r="D8" s="29" t="n">
        <v>100</v>
      </c>
      <c r="E8" s="32" t="n">
        <f>IF(OR(A8="",B8="",D8=""),"",IF(B8="Entrada",D8,-D8))</f>
        <v>100</v>
      </c>
      <c r="F8" s="42" t="str">
        <f>IF(A8="","",TEXT(A8,"yyyy-mm"))</f>
        <v>2026-10</v>
      </c>
    </row>
    <row r="9" ht="22" customHeight="1">
      <c r="A9" s="41" t="n">
        <v>46308</v>
      </c>
      <c r="B9" s="34" t="inlineStr">
        <is>
          <t>Saída</t>
        </is>
      </c>
      <c r="C9" s="34" t="inlineStr">
        <is>
          <t>Material de limpeza</t>
        </is>
      </c>
      <c r="D9" s="35" t="n">
        <v>45</v>
      </c>
      <c r="E9" s="38" t="n">
        <f>IF(OR(A9="",B9="",D9=""),"",IF(B9="Entrada",D9,-D9))</f>
        <v>-45.0</v>
      </c>
      <c r="F9" s="43" t="str">
        <f>IF(A9="","",TEXT(A9,"yyyy-mm"))</f>
        <v>2026-10</v>
      </c>
    </row>
    <row r="10" ht="22" customHeight="1">
      <c r="A10" s="40" t="n"/>
      <c r="B10" s="28" t="n"/>
      <c r="C10" s="28" t="n"/>
      <c r="D10" s="29" t="n"/>
      <c r="E10" s="32" t="str">
        <f>IF(OR(A10="",B10="",D10=""),"",IF(B10="Entrada",D10,-D10))</f>
        <v/>
      </c>
      <c r="F10" s="42" t="str">
        <f>IF(A10="","",TEXT(A10,"yyyy-mm"))</f>
        <v/>
      </c>
    </row>
    <row r="11" ht="22" customHeight="1">
      <c r="A11" s="41" t="n"/>
      <c r="B11" s="34" t="n"/>
      <c r="C11" s="34" t="n"/>
      <c r="D11" s="35" t="n"/>
      <c r="E11" s="38" t="str">
        <f>IF(OR(A11="",B11="",D11=""),"",IF(B11="Entrada",D11,-D11))</f>
        <v/>
      </c>
      <c r="F11" s="43" t="str">
        <f>IF(A11="","",TEXT(A11,"yyyy-mm"))</f>
        <v/>
      </c>
    </row>
    <row r="12" ht="22" customHeight="1">
      <c r="A12" s="40" t="n"/>
      <c r="B12" s="28" t="n"/>
      <c r="C12" s="28" t="n"/>
      <c r="D12" s="29" t="n"/>
      <c r="E12" s="32" t="str">
        <f>IF(OR(A12="",B12="",D12=""),"",IF(B12="Entrada",D12,-D12))</f>
        <v/>
      </c>
      <c r="F12" s="42" t="str">
        <f>IF(A12="","",TEXT(A12,"yyyy-mm"))</f>
        <v/>
      </c>
    </row>
    <row r="13" ht="22" customHeight="1">
      <c r="A13" s="41" t="n"/>
      <c r="B13" s="34" t="n"/>
      <c r="C13" s="34" t="n"/>
      <c r="D13" s="35" t="n"/>
      <c r="E13" s="38" t="str">
        <f>IF(OR(A13="",B13="",D13=""),"",IF(B13="Entrada",D13,-D13))</f>
        <v/>
      </c>
      <c r="F13" s="43" t="str">
        <f>IF(A13="","",TEXT(A13,"yyyy-mm"))</f>
        <v/>
      </c>
    </row>
    <row r="14" ht="22" customHeight="1">
      <c r="A14" s="40" t="n"/>
      <c r="B14" s="28" t="n"/>
      <c r="C14" s="28" t="n"/>
      <c r="D14" s="29" t="n"/>
      <c r="E14" s="32" t="str">
        <f>IF(OR(A14="",B14="",D14=""),"",IF(B14="Entrada",D14,-D14))</f>
        <v/>
      </c>
      <c r="F14" s="42" t="str">
        <f>IF(A14="","",TEXT(A14,"yyyy-mm"))</f>
        <v/>
      </c>
    </row>
    <row r="15" ht="22" customHeight="1">
      <c r="A15" s="41" t="n"/>
      <c r="B15" s="34" t="n"/>
      <c r="C15" s="34" t="n"/>
      <c r="D15" s="35" t="n"/>
      <c r="E15" s="38" t="str">
        <f>IF(OR(A15="",B15="",D15=""),"",IF(B15="Entrada",D15,-D15))</f>
        <v/>
      </c>
      <c r="F15" s="43" t="str">
        <f>IF(A15="","",TEXT(A15,"yyyy-mm"))</f>
        <v/>
      </c>
    </row>
    <row r="16" ht="22" customHeight="1">
      <c r="A16" s="40" t="n"/>
      <c r="B16" s="28" t="n"/>
      <c r="C16" s="28" t="n"/>
      <c r="D16" s="29" t="n"/>
      <c r="E16" s="32" t="str">
        <f>IF(OR(A16="",B16="",D16=""),"",IF(B16="Entrada",D16,-D16))</f>
        <v/>
      </c>
      <c r="F16" s="42" t="str">
        <f>IF(A16="","",TEXT(A16,"yyyy-mm"))</f>
        <v/>
      </c>
    </row>
    <row r="17" ht="22" customHeight="1">
      <c r="A17" s="41" t="n"/>
      <c r="B17" s="34" t="n"/>
      <c r="C17" s="34" t="n"/>
      <c r="D17" s="35" t="n"/>
      <c r="E17" s="38" t="str">
        <f>IF(OR(A17="",B17="",D17=""),"",IF(B17="Entrada",D17,-D17))</f>
        <v/>
      </c>
      <c r="F17" s="43" t="str">
        <f>IF(A17="","",TEXT(A17,"yyyy-mm"))</f>
        <v/>
      </c>
    </row>
    <row r="18" ht="22" customHeight="1">
      <c r="A18" s="40" t="n"/>
      <c r="B18" s="28" t="n"/>
      <c r="C18" s="28" t="n"/>
      <c r="D18" s="29" t="n"/>
      <c r="E18" s="32" t="str">
        <f>IF(OR(A18="",B18="",D18=""),"",IF(B18="Entrada",D18,-D18))</f>
        <v/>
      </c>
      <c r="F18" s="42" t="str">
        <f>IF(A18="","",TEXT(A18,"yyyy-mm"))</f>
        <v/>
      </c>
    </row>
    <row r="19" ht="22" customHeight="1">
      <c r="A19" s="41" t="n"/>
      <c r="B19" s="34" t="n"/>
      <c r="C19" s="34" t="n"/>
      <c r="D19" s="35" t="n"/>
      <c r="E19" s="38" t="str">
        <f>IF(OR(A19="",B19="",D19=""),"",IF(B19="Entrada",D19,-D19))</f>
        <v/>
      </c>
      <c r="F19" s="43" t="str">
        <f>IF(A19="","",TEXT(A19,"yyyy-mm"))</f>
        <v/>
      </c>
    </row>
    <row r="20" ht="22" customHeight="1">
      <c r="A20" s="40" t="n"/>
      <c r="B20" s="28" t="n"/>
      <c r="C20" s="28" t="n"/>
      <c r="D20" s="29" t="n"/>
      <c r="E20" s="32" t="str">
        <f>IF(OR(A20="",B20="",D20=""),"",IF(B20="Entrada",D20,-D20))</f>
        <v/>
      </c>
      <c r="F20" s="42" t="str">
        <f>IF(A20="","",TEXT(A20,"yyyy-mm"))</f>
        <v/>
      </c>
    </row>
    <row r="21" ht="22" customHeight="1">
      <c r="A21" s="41" t="n"/>
      <c r="B21" s="34" t="n"/>
      <c r="C21" s="34" t="n"/>
      <c r="D21" s="35" t="n"/>
      <c r="E21" s="38" t="str">
        <f>IF(OR(A21="",B21="",D21=""),"",IF(B21="Entrada",D21,-D21))</f>
        <v/>
      </c>
      <c r="F21" s="43" t="str">
        <f>IF(A21="","",TEXT(A21,"yyyy-mm"))</f>
        <v/>
      </c>
    </row>
    <row r="22" ht="22" customHeight="1">
      <c r="A22" s="40" t="n"/>
      <c r="B22" s="28" t="n"/>
      <c r="C22" s="28" t="n"/>
      <c r="D22" s="29" t="n"/>
      <c r="E22" s="32" t="str">
        <f>IF(OR(A22="",B22="",D22=""),"",IF(B22="Entrada",D22,-D22))</f>
        <v/>
      </c>
      <c r="F22" s="42" t="str">
        <f>IF(A22="","",TEXT(A22,"yyyy-mm"))</f>
        <v/>
      </c>
    </row>
    <row r="23" ht="22" customHeight="1">
      <c r="A23" s="41" t="n"/>
      <c r="B23" s="34" t="n"/>
      <c r="C23" s="34" t="n"/>
      <c r="D23" s="35" t="n"/>
      <c r="E23" s="38" t="str">
        <f>IF(OR(A23="",B23="",D23=""),"",IF(B23="Entrada",D23,-D23))</f>
        <v/>
      </c>
      <c r="F23" s="43" t="str">
        <f>IF(A23="","",TEXT(A23,"yyyy-mm"))</f>
        <v/>
      </c>
    </row>
    <row r="24" ht="22" customHeight="1">
      <c r="A24" s="40" t="n"/>
      <c r="B24" s="28" t="n"/>
      <c r="C24" s="28" t="n"/>
      <c r="D24" s="29" t="n"/>
      <c r="E24" s="32" t="str">
        <f>IF(OR(A24="",B24="",D24=""),"",IF(B24="Entrada",D24,-D24))</f>
        <v/>
      </c>
      <c r="F24" s="42" t="str">
        <f>IF(A24="","",TEXT(A24,"yyyy-mm"))</f>
        <v/>
      </c>
    </row>
    <row r="25" ht="22" customHeight="1">
      <c r="A25" s="41" t="n"/>
      <c r="B25" s="34" t="n"/>
      <c r="C25" s="34" t="n"/>
      <c r="D25" s="35" t="n"/>
      <c r="E25" s="38" t="str">
        <f>IF(OR(A25="",B25="",D25=""),"",IF(B25="Entrada",D25,-D25))</f>
        <v/>
      </c>
      <c r="F25" s="43" t="str">
        <f>IF(A25="","",TEXT(A25,"yyyy-mm"))</f>
        <v/>
      </c>
    </row>
    <row r="26" ht="22" customHeight="1">
      <c r="A26" s="40" t="n"/>
      <c r="B26" s="28" t="n"/>
      <c r="C26" s="28" t="n"/>
      <c r="D26" s="29" t="n"/>
      <c r="E26" s="32" t="str">
        <f>IF(OR(A26="",B26="",D26=""),"",IF(B26="Entrada",D26,-D26))</f>
        <v/>
      </c>
      <c r="F26" s="42" t="str">
        <f>IF(A26="","",TEXT(A26,"yyyy-mm"))</f>
        <v/>
      </c>
    </row>
    <row r="27" ht="22" customHeight="1">
      <c r="A27" s="41" t="n"/>
      <c r="B27" s="34" t="n"/>
      <c r="C27" s="34" t="n"/>
      <c r="D27" s="35" t="n"/>
      <c r="E27" s="38" t="str">
        <f>IF(OR(A27="",B27="",D27=""),"",IF(B27="Entrada",D27,-D27))</f>
        <v/>
      </c>
      <c r="F27" s="43" t="str">
        <f>IF(A27="","",TEXT(A27,"yyyy-mm"))</f>
        <v/>
      </c>
    </row>
    <row r="28" ht="22" customHeight="1">
      <c r="A28" s="40" t="n"/>
      <c r="B28" s="28" t="n"/>
      <c r="C28" s="28" t="n"/>
      <c r="D28" s="29" t="n"/>
      <c r="E28" s="32" t="str">
        <f>IF(OR(A28="",B28="",D28=""),"",IF(B28="Entrada",D28,-D28))</f>
        <v/>
      </c>
      <c r="F28" s="42" t="str">
        <f>IF(A28="","",TEXT(A28,"yyyy-mm"))</f>
        <v/>
      </c>
    </row>
    <row r="29" ht="22" customHeight="1">
      <c r="A29" s="41" t="n"/>
      <c r="B29" s="34" t="n"/>
      <c r="C29" s="34" t="n"/>
      <c r="D29" s="35" t="n"/>
      <c r="E29" s="38" t="str">
        <f>IF(OR(A29="",B29="",D29=""),"",IF(B29="Entrada",D29,-D29))</f>
        <v/>
      </c>
      <c r="F29" s="43" t="str">
        <f>IF(A29="","",TEXT(A29,"yyyy-mm"))</f>
        <v/>
      </c>
    </row>
    <row r="30" ht="22" customHeight="1">
      <c r="A30" s="40" t="n"/>
      <c r="B30" s="28" t="n"/>
      <c r="C30" s="28" t="n"/>
      <c r="D30" s="29" t="n"/>
      <c r="E30" s="32" t="str">
        <f>IF(OR(A30="",B30="",D30=""),"",IF(B30="Entrada",D30,-D30))</f>
        <v/>
      </c>
      <c r="F30" s="42" t="str">
        <f>IF(A30="","",TEXT(A30,"yyyy-mm"))</f>
        <v/>
      </c>
    </row>
    <row r="31" ht="22" customHeight="1">
      <c r="A31" s="41" t="n"/>
      <c r="B31" s="34" t="n"/>
      <c r="C31" s="34" t="n"/>
      <c r="D31" s="35" t="n"/>
      <c r="E31" s="38" t="str">
        <f>IF(OR(A31="",B31="",D31=""),"",IF(B31="Entrada",D31,-D31))</f>
        <v/>
      </c>
      <c r="F31" s="43" t="str">
        <f>IF(A31="","",TEXT(A31,"yyyy-mm"))</f>
        <v/>
      </c>
    </row>
    <row r="32" ht="22" customHeight="1">
      <c r="A32" s="40" t="n"/>
      <c r="B32" s="28" t="n"/>
      <c r="C32" s="28" t="n"/>
      <c r="D32" s="29" t="n"/>
      <c r="E32" s="32" t="str">
        <f>IF(OR(A32="",B32="",D32=""),"",IF(B32="Entrada",D32,-D32))</f>
        <v/>
      </c>
      <c r="F32" s="42" t="str">
        <f>IF(A32="","",TEXT(A32,"yyyy-mm"))</f>
        <v/>
      </c>
    </row>
    <row r="33" ht="22" customHeight="1">
      <c r="A33" s="41" t="n"/>
      <c r="B33" s="34" t="n"/>
      <c r="C33" s="34" t="n"/>
      <c r="D33" s="35" t="n"/>
      <c r="E33" s="38" t="str">
        <f>IF(OR(A33="",B33="",D33=""),"",IF(B33="Entrada",D33,-D33))</f>
        <v/>
      </c>
      <c r="F33" s="43" t="str">
        <f>IF(A33="","",TEXT(A33,"yyyy-mm"))</f>
        <v/>
      </c>
    </row>
    <row r="34" ht="22" customHeight="1">
      <c r="A34" s="40" t="n"/>
      <c r="B34" s="28" t="n"/>
      <c r="C34" s="28" t="n"/>
      <c r="D34" s="29" t="n"/>
      <c r="E34" s="32" t="str">
        <f>IF(OR(A34="",B34="",D34=""),"",IF(B34="Entrada",D34,-D34))</f>
        <v/>
      </c>
      <c r="F34" s="42" t="str">
        <f>IF(A34="","",TEXT(A34,"yyyy-mm"))</f>
        <v/>
      </c>
    </row>
    <row r="35" ht="22" customHeight="1">
      <c r="A35" s="41" t="n"/>
      <c r="B35" s="34" t="n"/>
      <c r="C35" s="34" t="n"/>
      <c r="D35" s="35" t="n"/>
      <c r="E35" s="38" t="str">
        <f>IF(OR(A35="",B35="",D35=""),"",IF(B35="Entrada",D35,-D35))</f>
        <v/>
      </c>
      <c r="F35" s="43" t="str">
        <f>IF(A35="","",TEXT(A35,"yyyy-mm"))</f>
        <v/>
      </c>
    </row>
    <row r="36" ht="22" customHeight="1">
      <c r="A36" s="40" t="n"/>
      <c r="B36" s="28" t="n"/>
      <c r="C36" s="28" t="n"/>
      <c r="D36" s="29" t="n"/>
      <c r="E36" s="32" t="str">
        <f>IF(OR(A36="",B36="",D36=""),"",IF(B36="Entrada",D36,-D36))</f>
        <v/>
      </c>
      <c r="F36" s="42" t="str">
        <f>IF(A36="","",TEXT(A36,"yyyy-mm"))</f>
        <v/>
      </c>
    </row>
    <row r="37" ht="22" customHeight="1">
      <c r="A37" s="41" t="n"/>
      <c r="B37" s="34" t="n"/>
      <c r="C37" s="34" t="n"/>
      <c r="D37" s="35" t="n"/>
      <c r="E37" s="38" t="str">
        <f>IF(OR(A37="",B37="",D37=""),"",IF(B37="Entrada",D37,-D37))</f>
        <v/>
      </c>
      <c r="F37" s="43" t="str">
        <f>IF(A37="","",TEXT(A37,"yyyy-mm"))</f>
        <v/>
      </c>
    </row>
    <row r="38" ht="22" customHeight="1">
      <c r="A38" s="40" t="n"/>
      <c r="B38" s="28" t="n"/>
      <c r="C38" s="28" t="n"/>
      <c r="D38" s="29" t="n"/>
      <c r="E38" s="32" t="str">
        <f>IF(OR(A38="",B38="",D38=""),"",IF(B38="Entrada",D38,-D38))</f>
        <v/>
      </c>
      <c r="F38" s="42" t="str">
        <f>IF(A38="","",TEXT(A38,"yyyy-mm"))</f>
        <v/>
      </c>
    </row>
    <row r="39" ht="22" customHeight="1">
      <c r="A39" s="41" t="n"/>
      <c r="B39" s="34" t="n"/>
      <c r="C39" s="34" t="n"/>
      <c r="D39" s="35" t="n"/>
      <c r="E39" s="38" t="str">
        <f>IF(OR(A39="",B39="",D39=""),"",IF(B39="Entrada",D39,-D39))</f>
        <v/>
      </c>
      <c r="F39" s="43" t="str">
        <f>IF(A39="","",TEXT(A39,"yyyy-mm"))</f>
        <v/>
      </c>
    </row>
    <row r="40" ht="22" customHeight="1">
      <c r="A40" s="40" t="n"/>
      <c r="B40" s="28" t="n"/>
      <c r="C40" s="28" t="n"/>
      <c r="D40" s="29" t="n"/>
      <c r="E40" s="32" t="str">
        <f>IF(OR(A40="",B40="",D40=""),"",IF(B40="Entrada",D40,-D40))</f>
        <v/>
      </c>
      <c r="F40" s="42" t="str">
        <f>IF(A40="","",TEXT(A40,"yyyy-mm"))</f>
        <v/>
      </c>
    </row>
    <row r="41" ht="22" customHeight="1">
      <c r="A41" s="41" t="n"/>
      <c r="B41" s="34" t="n"/>
      <c r="C41" s="34" t="n"/>
      <c r="D41" s="35" t="n"/>
      <c r="E41" s="38" t="str">
        <f>IF(OR(A41="",B41="",D41=""),"",IF(B41="Entrada",D41,-D41))</f>
        <v/>
      </c>
      <c r="F41" s="43" t="str">
        <f>IF(A41="","",TEXT(A41,"yyyy-mm"))</f>
        <v/>
      </c>
    </row>
    <row r="42" ht="22" customHeight="1">
      <c r="A42" s="40" t="n"/>
      <c r="B42" s="28" t="n"/>
      <c r="C42" s="28" t="n"/>
      <c r="D42" s="29" t="n"/>
      <c r="E42" s="32" t="str">
        <f>IF(OR(A42="",B42="",D42=""),"",IF(B42="Entrada",D42,-D42))</f>
        <v/>
      </c>
      <c r="F42" s="42" t="str">
        <f>IF(A42="","",TEXT(A42,"yyyy-mm"))</f>
        <v/>
      </c>
    </row>
    <row r="43" ht="22" customHeight="1">
      <c r="A43" s="41" t="n"/>
      <c r="B43" s="34" t="n"/>
      <c r="C43" s="34" t="n"/>
      <c r="D43" s="35" t="n"/>
      <c r="E43" s="38" t="str">
        <f>IF(OR(A43="",B43="",D43=""),"",IF(B43="Entrada",D43,-D43))</f>
        <v/>
      </c>
      <c r="F43" s="43" t="str">
        <f>IF(A43="","",TEXT(A43,"yyyy-mm"))</f>
        <v/>
      </c>
    </row>
    <row r="44" ht="22" customHeight="1">
      <c r="A44" s="40" t="n"/>
      <c r="B44" s="28" t="n"/>
      <c r="C44" s="28" t="n"/>
      <c r="D44" s="29" t="n"/>
      <c r="E44" s="32" t="str">
        <f>IF(OR(A44="",B44="",D44=""),"",IF(B44="Entrada",D44,-D44))</f>
        <v/>
      </c>
      <c r="F44" s="42" t="str">
        <f>IF(A44="","",TEXT(A44,"yyyy-mm"))</f>
        <v/>
      </c>
    </row>
    <row r="45" ht="22" customHeight="1">
      <c r="A45" s="41" t="n"/>
      <c r="B45" s="34" t="n"/>
      <c r="C45" s="34" t="n"/>
      <c r="D45" s="35" t="n"/>
      <c r="E45" s="38" t="str">
        <f>IF(OR(A45="",B45="",D45=""),"",IF(B45="Entrada",D45,-D45))</f>
        <v/>
      </c>
      <c r="F45" s="43" t="str">
        <f>IF(A45="","",TEXT(A45,"yyyy-mm"))</f>
        <v/>
      </c>
    </row>
    <row r="46" ht="22" customHeight="1">
      <c r="A46" s="40" t="n"/>
      <c r="B46" s="28" t="n"/>
      <c r="C46" s="28" t="n"/>
      <c r="D46" s="29" t="n"/>
      <c r="E46" s="32" t="str">
        <f>IF(OR(A46="",B46="",D46=""),"",IF(B46="Entrada",D46,-D46))</f>
        <v/>
      </c>
      <c r="F46" s="42" t="str">
        <f>IF(A46="","",TEXT(A46,"yyyy-mm"))</f>
        <v/>
      </c>
    </row>
    <row r="47" ht="22" customHeight="1">
      <c r="A47" s="41" t="n"/>
      <c r="B47" s="34" t="n"/>
      <c r="C47" s="34" t="n"/>
      <c r="D47" s="35" t="n"/>
      <c r="E47" s="38" t="str">
        <f>IF(OR(A47="",B47="",D47=""),"",IF(B47="Entrada",D47,-D47))</f>
        <v/>
      </c>
      <c r="F47" s="43" t="str">
        <f>IF(A47="","",TEXT(A47,"yyyy-mm"))</f>
        <v/>
      </c>
    </row>
    <row r="48" ht="22" customHeight="1">
      <c r="A48" s="40" t="n"/>
      <c r="B48" s="28" t="n"/>
      <c r="C48" s="28" t="n"/>
      <c r="D48" s="29" t="n"/>
      <c r="E48" s="32" t="str">
        <f>IF(OR(A48="",B48="",D48=""),"",IF(B48="Entrada",D48,-D48))</f>
        <v/>
      </c>
      <c r="F48" s="42" t="str">
        <f>IF(A48="","",TEXT(A48,"yyyy-mm"))</f>
        <v/>
      </c>
    </row>
    <row r="49" ht="22" customHeight="1">
      <c r="A49" s="41" t="n"/>
      <c r="B49" s="34" t="n"/>
      <c r="C49" s="34" t="n"/>
      <c r="D49" s="35" t="n"/>
      <c r="E49" s="38" t="str">
        <f>IF(OR(A49="",B49="",D49=""),"",IF(B49="Entrada",D49,-D49))</f>
        <v/>
      </c>
      <c r="F49" s="43" t="str">
        <f>IF(A49="","",TEXT(A49,"yyyy-mm"))</f>
        <v/>
      </c>
    </row>
    <row r="50" ht="22" customHeight="1">
      <c r="A50" s="40" t="n"/>
      <c r="B50" s="28" t="n"/>
      <c r="C50" s="28" t="n"/>
      <c r="D50" s="29" t="n"/>
      <c r="E50" s="32" t="str">
        <f>IF(OR(A50="",B50="",D50=""),"",IF(B50="Entrada",D50,-D50))</f>
        <v/>
      </c>
      <c r="F50" s="42" t="str">
        <f>IF(A50="","",TEXT(A50,"yyyy-mm"))</f>
        <v/>
      </c>
    </row>
    <row r="51" ht="22" customHeight="1">
      <c r="A51" s="41" t="n"/>
      <c r="B51" s="34" t="n"/>
      <c r="C51" s="34" t="n"/>
      <c r="D51" s="35" t="n"/>
      <c r="E51" s="38" t="str">
        <f>IF(OR(A51="",B51="",D51=""),"",IF(B51="Entrada",D51,-D51))</f>
        <v/>
      </c>
      <c r="F51" s="43" t="str">
        <f>IF(A51="","",TEXT(A51,"yyyy-mm"))</f>
        <v/>
      </c>
    </row>
    <row r="52" ht="22" customHeight="1">
      <c r="A52" s="40" t="n"/>
      <c r="B52" s="28" t="n"/>
      <c r="C52" s="28" t="n"/>
      <c r="D52" s="29" t="n"/>
      <c r="E52" s="32" t="str">
        <f>IF(OR(A52="",B52="",D52=""),"",IF(B52="Entrada",D52,-D52))</f>
        <v/>
      </c>
      <c r="F52" s="42" t="str">
        <f>IF(A52="","",TEXT(A52,"yyyy-mm"))</f>
        <v/>
      </c>
    </row>
    <row r="53" ht="22" customHeight="1">
      <c r="A53" s="41" t="n"/>
      <c r="B53" s="34" t="n"/>
      <c r="C53" s="34" t="n"/>
      <c r="D53" s="35" t="n"/>
      <c r="E53" s="38" t="str">
        <f>IF(OR(A53="",B53="",D53=""),"",IF(B53="Entrada",D53,-D53))</f>
        <v/>
      </c>
      <c r="F53" s="43" t="str">
        <f>IF(A53="","",TEXT(A53,"yyyy-mm"))</f>
        <v/>
      </c>
    </row>
    <row r="54" ht="22" customHeight="1">
      <c r="A54" s="40" t="n"/>
      <c r="B54" s="28" t="n"/>
      <c r="C54" s="28" t="n"/>
      <c r="D54" s="29" t="n"/>
      <c r="E54" s="32" t="str">
        <f>IF(OR(A54="",B54="",D54=""),"",IF(B54="Entrada",D54,-D54))</f>
        <v/>
      </c>
      <c r="F54" s="42" t="str">
        <f>IF(A54="","",TEXT(A54,"yyyy-mm"))</f>
        <v/>
      </c>
    </row>
    <row r="55" ht="22" customHeight="1">
      <c r="A55" s="41" t="n"/>
      <c r="B55" s="34" t="n"/>
      <c r="C55" s="34" t="n"/>
      <c r="D55" s="35" t="n"/>
      <c r="E55" s="38" t="str">
        <f>IF(OR(A55="",B55="",D55=""),"",IF(B55="Entrada",D55,-D55))</f>
        <v/>
      </c>
      <c r="F55" s="43" t="str">
        <f>IF(A55="","",TEXT(A55,"yyyy-mm"))</f>
        <v/>
      </c>
    </row>
    <row r="56" ht="22" customHeight="1">
      <c r="A56" s="40" t="n"/>
      <c r="B56" s="28" t="n"/>
      <c r="C56" s="28" t="n"/>
      <c r="D56" s="29" t="n"/>
      <c r="E56" s="32" t="str">
        <f>IF(OR(A56="",B56="",D56=""),"",IF(B56="Entrada",D56,-D56))</f>
        <v/>
      </c>
      <c r="F56" s="42" t="str">
        <f>IF(A56="","",TEXT(A56,"yyyy-mm"))</f>
        <v/>
      </c>
    </row>
    <row r="57" ht="22" customHeight="1">
      <c r="A57" s="41" t="n"/>
      <c r="B57" s="34" t="n"/>
      <c r="C57" s="34" t="n"/>
      <c r="D57" s="35" t="n"/>
      <c r="E57" s="38" t="str">
        <f>IF(OR(A57="",B57="",D57=""),"",IF(B57="Entrada",D57,-D57))</f>
        <v/>
      </c>
      <c r="F57" s="43" t="str">
        <f>IF(A57="","",TEXT(A57,"yyyy-mm"))</f>
        <v/>
      </c>
    </row>
    <row r="58" ht="22" customHeight="1">
      <c r="A58" s="40" t="n"/>
      <c r="B58" s="28" t="n"/>
      <c r="C58" s="28" t="n"/>
      <c r="D58" s="29" t="n"/>
      <c r="E58" s="32" t="str">
        <f>IF(OR(A58="",B58="",D58=""),"",IF(B58="Entrada",D58,-D58))</f>
        <v/>
      </c>
      <c r="F58" s="42" t="str">
        <f>IF(A58="","",TEXT(A58,"yyyy-mm"))</f>
        <v/>
      </c>
    </row>
    <row r="59" ht="22" customHeight="1">
      <c r="A59" s="41" t="n"/>
      <c r="B59" s="34" t="n"/>
      <c r="C59" s="34" t="n"/>
      <c r="D59" s="35" t="n"/>
      <c r="E59" s="38" t="str">
        <f>IF(OR(A59="",B59="",D59=""),"",IF(B59="Entrada",D59,-D59))</f>
        <v/>
      </c>
      <c r="F59" s="43" t="str">
        <f>IF(A59="","",TEXT(A59,"yyyy-mm"))</f>
        <v/>
      </c>
    </row>
    <row r="60" ht="22" customHeight="1">
      <c r="A60" s="40" t="n"/>
      <c r="B60" s="28" t="n"/>
      <c r="C60" s="28" t="n"/>
      <c r="D60" s="29" t="n"/>
      <c r="E60" s="32" t="str">
        <f>IF(OR(A60="",B60="",D60=""),"",IF(B60="Entrada",D60,-D60))</f>
        <v/>
      </c>
      <c r="F60" s="42" t="str">
        <f>IF(A60="","",TEXT(A60,"yyyy-mm"))</f>
        <v/>
      </c>
    </row>
    <row r="61" ht="22" customHeight="1">
      <c r="A61" s="41" t="n"/>
      <c r="B61" s="34" t="n"/>
      <c r="C61" s="34" t="n"/>
      <c r="D61" s="35" t="n"/>
      <c r="E61" s="38" t="str">
        <f>IF(OR(A61="",B61="",D61=""),"",IF(B61="Entrada",D61,-D61))</f>
        <v/>
      </c>
      <c r="F61" s="43" t="str">
        <f>IF(A61="","",TEXT(A61,"yyyy-mm"))</f>
        <v/>
      </c>
    </row>
    <row r="62" ht="22" customHeight="1">
      <c r="A62" s="40" t="n"/>
      <c r="B62" s="28" t="n"/>
      <c r="C62" s="28" t="n"/>
      <c r="D62" s="29" t="n"/>
      <c r="E62" s="32" t="str">
        <f>IF(OR(A62="",B62="",D62=""),"",IF(B62="Entrada",D62,-D62))</f>
        <v/>
      </c>
      <c r="F62" s="42" t="str">
        <f>IF(A62="","",TEXT(A62,"yyyy-mm"))</f>
        <v/>
      </c>
    </row>
    <row r="63" ht="22" customHeight="1">
      <c r="A63" s="41" t="n"/>
      <c r="B63" s="34" t="n"/>
      <c r="C63" s="34" t="n"/>
      <c r="D63" s="35" t="n"/>
      <c r="E63" s="38" t="str">
        <f>IF(OR(A63="",B63="",D63=""),"",IF(B63="Entrada",D63,-D63))</f>
        <v/>
      </c>
      <c r="F63" s="43" t="str">
        <f>IF(A63="","",TEXT(A63,"yyyy-mm"))</f>
        <v/>
      </c>
    </row>
    <row r="64" ht="22" customHeight="1">
      <c r="A64" s="40" t="n"/>
      <c r="B64" s="28" t="n"/>
      <c r="C64" s="28" t="n"/>
      <c r="D64" s="29" t="n"/>
      <c r="E64" s="32" t="str">
        <f>IF(OR(A64="",B64="",D64=""),"",IF(B64="Entrada",D64,-D64))</f>
        <v/>
      </c>
      <c r="F64" s="42" t="str">
        <f>IF(A64="","",TEXT(A64,"yyyy-mm"))</f>
        <v/>
      </c>
    </row>
    <row r="65" ht="22" customHeight="1">
      <c r="A65" s="41" t="n"/>
      <c r="B65" s="34" t="n"/>
      <c r="C65" s="34" t="n"/>
      <c r="D65" s="35" t="n"/>
      <c r="E65" s="38" t="str">
        <f>IF(OR(A65="",B65="",D65=""),"",IF(B65="Entrada",D65,-D65))</f>
        <v/>
      </c>
      <c r="F65" s="43" t="str">
        <f>IF(A65="","",TEXT(A65,"yyyy-mm"))</f>
        <v/>
      </c>
    </row>
    <row r="66" ht="22" customHeight="1">
      <c r="A66" s="40" t="n"/>
      <c r="B66" s="28" t="n"/>
      <c r="C66" s="28" t="n"/>
      <c r="D66" s="29" t="n"/>
      <c r="E66" s="32" t="str">
        <f>IF(OR(A66="",B66="",D66=""),"",IF(B66="Entrada",D66,-D66))</f>
        <v/>
      </c>
      <c r="F66" s="42" t="str">
        <f>IF(A66="","",TEXT(A66,"yyyy-mm"))</f>
        <v/>
      </c>
    </row>
    <row r="67" ht="22" customHeight="1">
      <c r="A67" s="41" t="n"/>
      <c r="B67" s="34" t="n"/>
      <c r="C67" s="34" t="n"/>
      <c r="D67" s="35" t="n"/>
      <c r="E67" s="38" t="str">
        <f>IF(OR(A67="",B67="",D67=""),"",IF(B67="Entrada",D67,-D67))</f>
        <v/>
      </c>
      <c r="F67" s="43" t="str">
        <f>IF(A67="","",TEXT(A67,"yyyy-mm"))</f>
        <v/>
      </c>
    </row>
    <row r="68" ht="22" customHeight="1">
      <c r="A68" s="40" t="n"/>
      <c r="B68" s="28" t="n"/>
      <c r="C68" s="28" t="n"/>
      <c r="D68" s="29" t="n"/>
      <c r="E68" s="32" t="str">
        <f>IF(OR(A68="",B68="",D68=""),"",IF(B68="Entrada",D68,-D68))</f>
        <v/>
      </c>
      <c r="F68" s="42" t="str">
        <f>IF(A68="","",TEXT(A68,"yyyy-mm"))</f>
        <v/>
      </c>
    </row>
    <row r="69" ht="22" customHeight="1">
      <c r="A69" s="41" t="n"/>
      <c r="B69" s="34" t="n"/>
      <c r="C69" s="34" t="n"/>
      <c r="D69" s="35" t="n"/>
      <c r="E69" s="38" t="str">
        <f>IF(OR(A69="",B69="",D69=""),"",IF(B69="Entrada",D69,-D69))</f>
        <v/>
      </c>
      <c r="F69" s="43" t="str">
        <f>IF(A69="","",TEXT(A69,"yyyy-mm"))</f>
        <v/>
      </c>
    </row>
    <row r="70" ht="22" customHeight="1">
      <c r="A70" s="40" t="n"/>
      <c r="B70" s="28" t="n"/>
      <c r="C70" s="28" t="n"/>
      <c r="D70" s="29" t="n"/>
      <c r="E70" s="32" t="str">
        <f>IF(OR(A70="",B70="",D70=""),"",IF(B70="Entrada",D70,-D70))</f>
        <v/>
      </c>
      <c r="F70" s="42" t="str">
        <f>IF(A70="","",TEXT(A70,"yyyy-mm"))</f>
        <v/>
      </c>
    </row>
    <row r="71" ht="22" customHeight="1">
      <c r="A71" s="41" t="n"/>
      <c r="B71" s="34" t="n"/>
      <c r="C71" s="34" t="n"/>
      <c r="D71" s="35" t="n"/>
      <c r="E71" s="38" t="str">
        <f>IF(OR(A71="",B71="",D71=""),"",IF(B71="Entrada",D71,-D71))</f>
        <v/>
      </c>
      <c r="F71" s="43" t="str">
        <f>IF(A71="","",TEXT(A71,"yyyy-mm"))</f>
        <v/>
      </c>
    </row>
    <row r="72" ht="22" customHeight="1">
      <c r="A72" s="40" t="n"/>
      <c r="B72" s="28" t="n"/>
      <c r="C72" s="28" t="n"/>
      <c r="D72" s="29" t="n"/>
      <c r="E72" s="32" t="str">
        <f>IF(OR(A72="",B72="",D72=""),"",IF(B72="Entrada",D72,-D72))</f>
        <v/>
      </c>
      <c r="F72" s="42" t="str">
        <f>IF(A72="","",TEXT(A72,"yyyy-mm"))</f>
        <v/>
      </c>
    </row>
    <row r="73" ht="22" customHeight="1">
      <c r="A73" s="41" t="n"/>
      <c r="B73" s="34" t="n"/>
      <c r="C73" s="34" t="n"/>
      <c r="D73" s="35" t="n"/>
      <c r="E73" s="38" t="str">
        <f>IF(OR(A73="",B73="",D73=""),"",IF(B73="Entrada",D73,-D73))</f>
        <v/>
      </c>
      <c r="F73" s="43" t="str">
        <f>IF(A73="","",TEXT(A73,"yyyy-mm"))</f>
        <v/>
      </c>
    </row>
    <row r="74" ht="22" customHeight="1">
      <c r="A74" s="40" t="n"/>
      <c r="B74" s="28" t="n"/>
      <c r="C74" s="28" t="n"/>
      <c r="D74" s="29" t="n"/>
      <c r="E74" s="32" t="str">
        <f>IF(OR(A74="",B74="",D74=""),"",IF(B74="Entrada",D74,-D74))</f>
        <v/>
      </c>
      <c r="F74" s="42" t="str">
        <f>IF(A74="","",TEXT(A74,"yyyy-mm"))</f>
        <v/>
      </c>
    </row>
    <row r="75" ht="22" customHeight="1">
      <c r="A75" s="41" t="n"/>
      <c r="B75" s="34" t="n"/>
      <c r="C75" s="34" t="n"/>
      <c r="D75" s="35" t="n"/>
      <c r="E75" s="38" t="str">
        <f>IF(OR(A75="",B75="",D75=""),"",IF(B75="Entrada",D75,-D75))</f>
        <v/>
      </c>
      <c r="F75" s="43" t="str">
        <f>IF(A75="","",TEXT(A75,"yyyy-mm"))</f>
        <v/>
      </c>
    </row>
    <row r="76" ht="22" customHeight="1">
      <c r="A76" s="40" t="n"/>
      <c r="B76" s="28" t="n"/>
      <c r="C76" s="28" t="n"/>
      <c r="D76" s="29" t="n"/>
      <c r="E76" s="32" t="str">
        <f>IF(OR(A76="",B76="",D76=""),"",IF(B76="Entrada",D76,-D76))</f>
        <v/>
      </c>
      <c r="F76" s="42" t="str">
        <f>IF(A76="","",TEXT(A76,"yyyy-mm"))</f>
        <v/>
      </c>
    </row>
    <row r="77" ht="22" customHeight="1">
      <c r="A77" s="41" t="n"/>
      <c r="B77" s="34" t="n"/>
      <c r="C77" s="34" t="n"/>
      <c r="D77" s="35" t="n"/>
      <c r="E77" s="38" t="str">
        <f>IF(OR(A77="",B77="",D77=""),"",IF(B77="Entrada",D77,-D77))</f>
        <v/>
      </c>
      <c r="F77" s="43" t="str">
        <f>IF(A77="","",TEXT(A77,"yyyy-mm"))</f>
        <v/>
      </c>
    </row>
    <row r="78" ht="22" customHeight="1">
      <c r="A78" s="40" t="n"/>
      <c r="B78" s="28" t="n"/>
      <c r="C78" s="28" t="n"/>
      <c r="D78" s="29" t="n"/>
      <c r="E78" s="32" t="str">
        <f>IF(OR(A78="",B78="",D78=""),"",IF(B78="Entrada",D78,-D78))</f>
        <v/>
      </c>
      <c r="F78" s="42" t="str">
        <f>IF(A78="","",TEXT(A78,"yyyy-mm"))</f>
        <v/>
      </c>
    </row>
    <row r="79" ht="22" customHeight="1">
      <c r="A79" s="41" t="n"/>
      <c r="B79" s="34" t="n"/>
      <c r="C79" s="34" t="n"/>
      <c r="D79" s="35" t="n"/>
      <c r="E79" s="38" t="str">
        <f>IF(OR(A79="",B79="",D79=""),"",IF(B79="Entrada",D79,-D79))</f>
        <v/>
      </c>
      <c r="F79" s="43" t="str">
        <f>IF(A79="","",TEXT(A79,"yyyy-mm"))</f>
        <v/>
      </c>
    </row>
    <row r="80" ht="22" customHeight="1">
      <c r="A80" s="40" t="n"/>
      <c r="B80" s="28" t="n"/>
      <c r="C80" s="28" t="n"/>
      <c r="D80" s="29" t="n"/>
      <c r="E80" s="32" t="str">
        <f>IF(OR(A80="",B80="",D80=""),"",IF(B80="Entrada",D80,-D80))</f>
        <v/>
      </c>
      <c r="F80" s="42" t="str">
        <f>IF(A80="","",TEXT(A80,"yyyy-mm"))</f>
        <v/>
      </c>
    </row>
    <row r="81" ht="22" customHeight="1">
      <c r="A81" s="41" t="n"/>
      <c r="B81" s="34" t="n"/>
      <c r="C81" s="34" t="n"/>
      <c r="D81" s="35" t="n"/>
      <c r="E81" s="38" t="str">
        <f>IF(OR(A81="",B81="",D81=""),"",IF(B81="Entrada",D81,-D81))</f>
        <v/>
      </c>
      <c r="F81" s="43" t="str">
        <f>IF(A81="","",TEXT(A81,"yyyy-mm"))</f>
        <v/>
      </c>
    </row>
    <row r="82" ht="22" customHeight="1">
      <c r="A82" s="40" t="n"/>
      <c r="B82" s="28" t="n"/>
      <c r="C82" s="28" t="n"/>
      <c r="D82" s="29" t="n"/>
      <c r="E82" s="32" t="str">
        <f>IF(OR(A82="",B82="",D82=""),"",IF(B82="Entrada",D82,-D82))</f>
        <v/>
      </c>
      <c r="F82" s="42" t="str">
        <f>IF(A82="","",TEXT(A82,"yyyy-mm"))</f>
        <v/>
      </c>
    </row>
    <row r="83" ht="22" customHeight="1">
      <c r="A83" s="41" t="n"/>
      <c r="B83" s="34" t="n"/>
      <c r="C83" s="34" t="n"/>
      <c r="D83" s="35" t="n"/>
      <c r="E83" s="38" t="str">
        <f>IF(OR(A83="",B83="",D83=""),"",IF(B83="Entrada",D83,-D83))</f>
        <v/>
      </c>
      <c r="F83" s="43" t="str">
        <f>IF(A83="","",TEXT(A83,"yyyy-mm"))</f>
        <v/>
      </c>
    </row>
    <row r="84" ht="22" customHeight="1">
      <c r="A84" s="40" t="n"/>
      <c r="B84" s="28" t="n"/>
      <c r="C84" s="28" t="n"/>
      <c r="D84" s="29" t="n"/>
      <c r="E84" s="32" t="str">
        <f>IF(OR(A84="",B84="",D84=""),"",IF(B84="Entrada",D84,-D84))</f>
        <v/>
      </c>
      <c r="F84" s="42" t="str">
        <f>IF(A84="","",TEXT(A84,"yyyy-mm"))</f>
        <v/>
      </c>
    </row>
    <row r="85" ht="22" customHeight="1">
      <c r="A85" s="41" t="n"/>
      <c r="B85" s="34" t="n"/>
      <c r="C85" s="34" t="n"/>
      <c r="D85" s="35" t="n"/>
      <c r="E85" s="38" t="str">
        <f>IF(OR(A85="",B85="",D85=""),"",IF(B85="Entrada",D85,-D85))</f>
        <v/>
      </c>
      <c r="F85" s="43" t="str">
        <f>IF(A85="","",TEXT(A85,"yyyy-mm"))</f>
        <v/>
      </c>
    </row>
    <row r="86" ht="22" customHeight="1">
      <c r="A86" s="40" t="n"/>
      <c r="B86" s="28" t="n"/>
      <c r="C86" s="28" t="n"/>
      <c r="D86" s="29" t="n"/>
      <c r="E86" s="32" t="str">
        <f>IF(OR(A86="",B86="",D86=""),"",IF(B86="Entrada",D86,-D86))</f>
        <v/>
      </c>
      <c r="F86" s="42" t="str">
        <f>IF(A86="","",TEXT(A86,"yyyy-mm"))</f>
        <v/>
      </c>
    </row>
    <row r="87" ht="22" customHeight="1">
      <c r="A87" s="41" t="n"/>
      <c r="B87" s="34" t="n"/>
      <c r="C87" s="34" t="n"/>
      <c r="D87" s="35" t="n"/>
      <c r="E87" s="38" t="str">
        <f>IF(OR(A87="",B87="",D87=""),"",IF(B87="Entrada",D87,-D87))</f>
        <v/>
      </c>
      <c r="F87" s="43" t="str">
        <f>IF(A87="","",TEXT(A87,"yyyy-mm"))</f>
        <v/>
      </c>
    </row>
  </sheetData>
  <autoFilter ref="A7:F87"/>
  <mergeCells count="4">
    <mergeCell ref="A3:F3"/>
    <mergeCell ref="A6:F6"/>
    <mergeCell ref="A5:F5"/>
    <mergeCell ref="A1:F2"/>
  </mergeCells>
  <dataValidations count="1">
    <dataValidation sqref="B8:B87" showDropDown="0" showInputMessage="0" showErrorMessage="1" allowBlank="1" errorTitle="Valor não previsto" error="Escolha uma opção da lista." type="list">
      <formula1>"Entrada,Saída"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2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4" t="inlineStr">
        <is>
          <t>Origem</t>
        </is>
      </c>
      <c r="B7" s="44" t="inlineStr">
        <is>
          <t>Por que consultei</t>
        </is>
      </c>
      <c r="C7" s="44" t="inlineStr">
        <is>
          <t>Link direto</t>
        </is>
      </c>
      <c r="D7" s="44" t="inlineStr">
        <is>
          <t>Como usei</t>
        </is>
      </c>
      <c r="E7" s="44" t="inlineStr">
        <is>
          <t>Conferido em</t>
        </is>
      </c>
    </row>
    <row r="8" ht="51" customHeight="1">
      <c r="A8" s="45" t="inlineStr">
        <is>
          <t>Sebrae – Preço de venda</t>
        </is>
      </c>
      <c r="B8" s="45" t="inlineStr">
        <is>
          <t>Precificação, custos, taxas e margem</t>
        </is>
      </c>
      <c r="C8" s="46" t="inlineStr">
        <is>
          <t>https://sebrae.com.br/Sebrae/Portal%20Sebrae/UFs/MS/Anexos/Cartilhas%20Agora%20Sou%20MEI/Como%20elaborar%20-%20Pre%C3%A7o%20de%20vendas.pdf</t>
        </is>
      </c>
      <c r="D8" s="45" t="inlineStr">
        <is>
          <t>Definições / cuidados</t>
        </is>
      </c>
      <c r="E8" s="47" t="n">
        <v>46308</v>
      </c>
    </row>
    <row r="9" ht="51" customHeight="1">
      <c r="A9" s="48" t="inlineStr">
        <is>
          <t>Sebrae – Ponto de equilíbrio</t>
        </is>
      </c>
      <c r="B9" s="48" t="inlineStr">
        <is>
          <t>Receita necessária para cobrir custos fixos</t>
        </is>
      </c>
      <c r="C9" s="49" t="inlineStr">
        <is>
          <t>https://sebrae.com.br/Sebrae/Portal%20Sebrae/UFs/PE/Anexos/Ponto%20de%20equil%C3%ADbrio%20como%20calcular%20o%20faturamento%20necess%C3%A1rio%20para%20voc%C3%AA%20obter%20lucro.pdf</t>
        </is>
      </c>
      <c r="D9" s="48" t="inlineStr">
        <is>
          <t>Definições / cuidados</t>
        </is>
      </c>
      <c r="E9" s="50" t="n">
        <v>46308</v>
      </c>
    </row>
    <row r="10" ht="51" customHeight="1">
      <c r="A10" s="45" t="inlineStr">
        <is>
          <t>Sebrae – Formação de preços 2026</t>
        </is>
      </c>
      <c r="B10" s="45" t="inlineStr">
        <is>
          <t>Conceitos de custo, markup e precificação</t>
        </is>
      </c>
      <c r="C10" s="46" t="inlineStr">
        <is>
          <t>https://blog.rn.sebrae.com.br/precificar-produto-2026/</t>
        </is>
      </c>
      <c r="D10" s="45" t="inlineStr">
        <is>
          <t>Definições / cuidados</t>
        </is>
      </c>
      <c r="E10" s="47" t="n">
        <v>46308</v>
      </c>
    </row>
    <row r="11" ht="51" customHeight="1">
      <c r="A11" s="48" t="inlineStr">
        <is>
          <t>Código de Defesa do Consumidor</t>
        </is>
      </c>
      <c r="B11" s="48" t="inlineStr">
        <is>
          <t>Art. 40: orçamento prévio para serviços</t>
        </is>
      </c>
      <c r="C11" s="49" t="inlineStr">
        <is>
          <t>https://www.planalto.gov.br/ccivil_03/leis/l8078compilado.htm</t>
        </is>
      </c>
      <c r="D11" s="48" t="inlineStr">
        <is>
          <t>Definições / cuidados</t>
        </is>
      </c>
      <c r="E11" s="50" t="n">
        <v>46308</v>
      </c>
    </row>
    <row r="12" ht="51" customHeight="1">
      <c r="A12" s="45" t="inlineStr">
        <is>
          <t>ANPD – Perguntas frequentes LGPD</t>
        </is>
      </c>
      <c r="B12" s="45" t="inlineStr">
        <is>
          <t>Dados pessoais, inclusive sensíveis, e responsabilidades</t>
        </is>
      </c>
      <c r="C12" s="46" t="inlineStr">
        <is>
          <t>https://www.gov.br/anpd/pt-br/acesso-a-informacao/perguntas-frequentes</t>
        </is>
      </c>
      <c r="D12" s="45" t="inlineStr">
        <is>
          <t>Definições / cuidados</t>
        </is>
      </c>
      <c r="E12" s="47" t="n">
        <v>46308</v>
      </c>
    </row>
  </sheetData>
  <autoFilter ref="A7:E12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2026-10-13T04:20:57Z</dcterms:created>
  <dcterms:modified xmlns:dcterms="http://purl.org/dc/terms/" xmlns:xsi="http://www.w3.org/2001/XMLSchema-instance" xsi:type="dcterms:W3CDTF">2026-10-13T04:20:57Z</dcterms:modified>
</cp:coreProperties>
</file>