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PAINEL" sheetId="2" state="visible" r:id="rId2"/>
    <sheet xmlns:r="http://schemas.openxmlformats.org/officeDocument/2006/relationships" name="PARÂMETROS" sheetId="3" state="visible" r:id="rId3"/>
    <sheet xmlns:r="http://schemas.openxmlformats.org/officeDocument/2006/relationships" name="SERVIÇOS" sheetId="4" state="visible" r:id="rId4"/>
    <sheet xmlns:r="http://schemas.openxmlformats.org/officeDocument/2006/relationships" name="AGENDA" sheetId="5" state="visible" r:id="rId5"/>
    <sheet xmlns:r="http://schemas.openxmlformats.org/officeDocument/2006/relationships" name="DESPESAS ADM" sheetId="6" state="visible" r:id="rId6"/>
    <sheet xmlns:r="http://schemas.openxmlformats.org/officeDocument/2006/relationships" name="FONTES" sheetId="7" state="visible" r:id="rId7"/>
  </sheets>
  <definedNames>
    <definedName name="_xlnm._FilterDatabase" localSheetId="3" hidden="1">'SERVIÇOS'!$A$7:$I$87</definedName>
    <definedName name="_xlnm.Print_Titles" localSheetId="3">'SERVIÇOS'!$1:$7</definedName>
    <definedName name="_xlnm._FilterDatabase" localSheetId="4" hidden="1">'AGENDA'!$A$7:$K$87</definedName>
    <definedName name="_xlnm.Print_Titles" localSheetId="4">'AGENDA'!$1:$7</definedName>
    <definedName name="_xlnm._FilterDatabase" localSheetId="5" hidden="1">'DESPESAS ADM'!$A$7:$D$87</definedName>
    <definedName name="_xlnm.Print_Titles" localSheetId="5">'DESPESAS ADM'!$1:$7</definedName>
    <definedName name="_xlnm._FilterDatabase" localSheetId="6" hidden="1">'FONTES'!$A$7:$E$12</definedName>
  </definedNames>
  <calcPr calcId="124519" calcMode="auto" fullCalcOnLoad="1"/>
</workbook>
</file>

<file path=xl/styles.xml><?xml version="1.0" encoding="utf-8"?>
<styleSheet xmlns="http://schemas.openxmlformats.org/spreadsheetml/2006/main">
  <numFmts count="6">
    <numFmt numFmtId="164" formatCode="&quot;R$&quot; #,##0.00;[Red](&quot;R$&quot; #,##0.00);&quot;–&quot;"/>
    <numFmt numFmtId="165" formatCode="#,##0.00;[Red](#,##0.00);&quot;–&quot;"/>
    <numFmt numFmtId="166" formatCode="0.0%;[Red](0.0%);&quot;–&quot;"/>
    <numFmt numFmtId="167" formatCode="yyyy-mm-dd"/>
    <numFmt numFmtId="168" formatCode="dd/mm/yyyy"/>
    <numFmt numFmtId="169" formatCode="#,##0;[Red](#,##0);&quot;–&quot;"/>
  </numFmts>
  <fonts count="24">
    <font>
      <name val="Calibri"/>
      <family val="2"/>
      <color theme="1"/>
      <sz val="11"/>
      <scheme val="minor"/>
    </font>
    <font>
      <name val="Aptos Display"/>
      <b val="1"/>
      <color rgb="00FFFFFF"/>
      <sz val="22"/>
    </font>
    <font>
      <name val="Aptos"/>
      <color rgb="00FFFFFF"/>
      <sz val="11"/>
    </font>
    <font>
      <name val="Aptos"/>
      <b val="1"/>
      <color rgb="00087E82"/>
      <sz val="10"/>
    </font>
    <font>
      <name val="Aptos"/>
      <b val="1"/>
      <color rgb="00087E82"/>
      <sz val="13"/>
    </font>
    <font>
      <name val="Aptos Display"/>
      <b val="1"/>
      <color rgb="00FFFFFF"/>
      <sz val="14"/>
    </font>
    <font>
      <name val="Aptos"/>
      <color rgb="00243447"/>
      <sz val="11"/>
    </font>
    <font>
      <name val="Aptos"/>
      <b val="1"/>
      <color rgb="0017283B"/>
      <sz val="12"/>
    </font>
    <font>
      <name val="Aptos"/>
      <b val="1"/>
      <color rgb="00087E82"/>
      <sz val="12"/>
    </font>
    <font>
      <name val="Aptos"/>
      <b val="1"/>
      <color rgb="00154DAB"/>
      <sz val="11"/>
      <u val="single"/>
    </font>
    <font>
      <b val="1"/>
      <color rgb="00FFFFFF"/>
    </font>
    <font>
      <name val="Aptos"/>
      <b val="1"/>
      <color rgb="00154DAB"/>
      <sz val="12"/>
    </font>
    <font>
      <name val="Aptos"/>
      <b val="1"/>
      <color rgb="00243447"/>
      <sz val="12"/>
    </font>
    <font>
      <name val="Aptos"/>
      <color rgb="0066788A"/>
      <sz val="10"/>
    </font>
    <font>
      <name val="Aptos"/>
      <i val="1"/>
      <color rgb="0066788A"/>
      <sz val="10"/>
    </font>
    <font>
      <name val="Aptos"/>
      <b val="1"/>
      <color rgb="00FFFFFF"/>
      <sz val="10"/>
    </font>
    <font>
      <name val="Aptos"/>
      <color rgb="00154DAB"/>
      <sz val="10"/>
    </font>
    <font>
      <name val="Aptos"/>
      <color rgb="0007834D"/>
      <sz val="10"/>
    </font>
    <font>
      <name val="Aptos"/>
      <color rgb="00243447"/>
      <sz val="10"/>
    </font>
    <font>
      <name val="Aptos"/>
      <b val="1"/>
      <color rgb="0017283B"/>
      <sz val="11"/>
    </font>
    <font>
      <name val="Aptos Display"/>
      <b val="1"/>
      <color rgb="0007834D"/>
      <sz val="14"/>
    </font>
    <font>
      <name val="Aptos Display"/>
      <b val="1"/>
      <color rgb="00243447"/>
      <sz val="14"/>
    </font>
    <font>
      <name val="Aptos"/>
      <b val="1"/>
      <color rgb="00FFFFFF"/>
    </font>
    <font>
      <name val="Calibri"/>
      <family val="2"/>
      <color theme="10"/>
      <sz val="12"/>
      <scheme val="minor"/>
    </font>
  </fonts>
  <fills count="12">
    <fill>
      <patternFill/>
    </fill>
    <fill>
      <patternFill patternType="gray125"/>
    </fill>
    <fill>
      <patternFill patternType="solid">
        <fgColor rgb="0017283B"/>
      </patternFill>
    </fill>
    <fill>
      <patternFill patternType="solid">
        <fgColor rgb="0025435A"/>
      </patternFill>
    </fill>
    <fill>
      <patternFill patternType="solid">
        <fgColor rgb="00087E82"/>
      </patternFill>
    </fill>
    <fill>
      <patternFill patternType="solid">
        <fgColor rgb="00F5F8FA"/>
      </patternFill>
    </fill>
    <fill>
      <patternFill patternType="solid">
        <fgColor rgb="00FFF2DA"/>
      </patternFill>
    </fill>
    <fill>
      <patternFill patternType="solid">
        <fgColor rgb="00EEF5FF"/>
      </patternFill>
    </fill>
    <fill>
      <patternFill patternType="solid">
        <fgColor rgb="00DCF5EF"/>
      </patternFill>
    </fill>
    <fill>
      <patternFill patternType="solid">
        <fgColor rgb="00FFFFFF"/>
      </patternFill>
    </fill>
    <fill>
      <patternFill patternType="solid">
        <fgColor rgb="00E8F1FF"/>
      </patternFill>
    </fill>
    <fill>
      <patternFill patternType="solid">
        <fgColor rgb="00F8FBFB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3" fillId="0" borderId="0"/>
  </cellStyleXfs>
  <cellXfs count="54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3" borderId="0" applyAlignment="1" pivotButton="0" quotePrefix="0" xfId="0">
      <alignment vertical="center" indent="2"/>
    </xf>
    <xf numFmtId="0" fontId="0" fillId="3" borderId="0" pivotButton="0" quotePrefix="0" xfId="0"/>
    <xf numFmtId="0" fontId="3" fillId="0" borderId="0" applyAlignment="1" pivotButton="0" quotePrefix="0" xfId="0">
      <alignment vertical="center"/>
    </xf>
    <xf numFmtId="0" fontId="4" fillId="0" borderId="0" pivotButton="0" quotePrefix="0" xfId="0"/>
    <xf numFmtId="0" fontId="5" fillId="4" borderId="0" applyAlignment="1" pivotButton="0" quotePrefix="0" xfId="0">
      <alignment horizontal="center"/>
    </xf>
    <xf numFmtId="0" fontId="6" fillId="5" borderId="0" applyAlignment="1" pivotButton="0" quotePrefix="0" xfId="0">
      <alignment vertical="center" wrapText="1" indent="1"/>
    </xf>
    <xf numFmtId="0" fontId="7" fillId="0" borderId="0" pivotButton="0" quotePrefix="0" xfId="0"/>
    <xf numFmtId="0" fontId="6" fillId="6" borderId="0" applyAlignment="1" pivotButton="0" quotePrefix="0" xfId="0">
      <alignment vertical="center" wrapText="1" indent="1"/>
    </xf>
    <xf numFmtId="0" fontId="8" fillId="0" borderId="0" pivotButton="0" quotePrefix="0" xfId="0"/>
    <xf numFmtId="0" fontId="9" fillId="0" borderId="0" pivotButton="0" quotePrefix="0" xfId="0"/>
    <xf numFmtId="0" fontId="10" fillId="4" borderId="0" pivotButton="0" quotePrefix="0" xfId="0"/>
    <xf numFmtId="0" fontId="0" fillId="4" borderId="0" pivotButton="0" quotePrefix="0" xfId="0"/>
    <xf numFmtId="0" fontId="19" fillId="0" borderId="0" pivotButton="0" quotePrefix="0" xfId="0"/>
    <xf numFmtId="169" fontId="20" fillId="8" borderId="0" pivotButton="0" quotePrefix="0" xfId="0"/>
    <xf numFmtId="0" fontId="13" fillId="0" borderId="0" pivotButton="0" quotePrefix="0" xfId="0"/>
    <xf numFmtId="166" fontId="21" fillId="8" borderId="0" pivotButton="0" quotePrefix="0" xfId="0"/>
    <xf numFmtId="164" fontId="20" fillId="8" borderId="0" pivotButton="0" quotePrefix="0" xfId="0"/>
    <xf numFmtId="164" fontId="21" fillId="8" borderId="0" pivotButton="0" quotePrefix="0" xfId="0"/>
    <xf numFmtId="0" fontId="18" fillId="0" borderId="0" applyAlignment="1" pivotButton="0" quotePrefix="0" xfId="0">
      <alignment vertical="center" wrapText="1"/>
    </xf>
    <xf numFmtId="164" fontId="11" fillId="7" borderId="0" pivotButton="0" quotePrefix="0" xfId="0"/>
    <xf numFmtId="165" fontId="11" fillId="7" borderId="0" pivotButton="0" quotePrefix="0" xfId="0"/>
    <xf numFmtId="166" fontId="11" fillId="7" borderId="0" pivotButton="0" quotePrefix="0" xfId="0"/>
    <xf numFmtId="165" fontId="12" fillId="8" borderId="0" pivotButton="0" quotePrefix="0" xfId="0"/>
    <xf numFmtId="164" fontId="12" fillId="8" borderId="0" pivotButton="0" quotePrefix="0" xfId="0"/>
    <xf numFmtId="0" fontId="14" fillId="0" borderId="0" pivotButton="0" quotePrefix="0" xfId="0"/>
    <xf numFmtId="0" fontId="15" fillId="4" borderId="0" applyAlignment="1" pivotButton="0" quotePrefix="0" xfId="0">
      <alignment vertical="center" wrapText="1"/>
    </xf>
    <xf numFmtId="0" fontId="16" fillId="7" borderId="0" applyAlignment="1" pivotButton="0" quotePrefix="0" xfId="0">
      <alignment vertical="center"/>
    </xf>
    <xf numFmtId="165" fontId="16" fillId="7" borderId="0" applyAlignment="1" pivotButton="0" quotePrefix="0" xfId="0">
      <alignment vertical="center"/>
    </xf>
    <xf numFmtId="164" fontId="16" fillId="7" borderId="0" applyAlignment="1" pivotButton="0" quotePrefix="0" xfId="0">
      <alignment vertical="center"/>
    </xf>
    <xf numFmtId="164" fontId="17" fillId="9" borderId="0" applyAlignment="1" pivotButton="0" quotePrefix="0" xfId="0">
      <alignment vertical="center"/>
    </xf>
    <xf numFmtId="166" fontId="18" fillId="9" borderId="0" applyAlignment="1" pivotButton="0" quotePrefix="0" xfId="0">
      <alignment vertical="center"/>
    </xf>
    <xf numFmtId="0" fontId="16" fillId="10" borderId="0" applyAlignment="1" pivotButton="0" quotePrefix="0" xfId="0">
      <alignment vertical="center"/>
    </xf>
    <xf numFmtId="165" fontId="16" fillId="10" borderId="0" applyAlignment="1" pivotButton="0" quotePrefix="0" xfId="0">
      <alignment vertical="center"/>
    </xf>
    <xf numFmtId="164" fontId="16" fillId="10" borderId="0" applyAlignment="1" pivotButton="0" quotePrefix="0" xfId="0">
      <alignment vertical="center"/>
    </xf>
    <xf numFmtId="164" fontId="17" fillId="11" borderId="0" applyAlignment="1" pivotButton="0" quotePrefix="0" xfId="0">
      <alignment vertical="center"/>
    </xf>
    <xf numFmtId="166" fontId="18" fillId="11" borderId="0" applyAlignment="1" pivotButton="0" quotePrefix="0" xfId="0">
      <alignment vertical="center"/>
    </xf>
    <xf numFmtId="168" fontId="16" fillId="7" borderId="0" applyAlignment="1" pivotButton="0" quotePrefix="0" xfId="0">
      <alignment vertical="center"/>
    </xf>
    <xf numFmtId="164" fontId="18" fillId="9" borderId="0" applyAlignment="1" pivotButton="0" quotePrefix="0" xfId="0">
      <alignment vertical="center"/>
    </xf>
    <xf numFmtId="0" fontId="18" fillId="9" borderId="0" applyAlignment="1" pivotButton="0" quotePrefix="0" xfId="0">
      <alignment vertical="center"/>
    </xf>
    <xf numFmtId="165" fontId="17" fillId="9" borderId="0" applyAlignment="1" pivotButton="0" quotePrefix="0" xfId="0">
      <alignment vertical="center"/>
    </xf>
    <xf numFmtId="168" fontId="16" fillId="10" borderId="0" applyAlignment="1" pivotButton="0" quotePrefix="0" xfId="0">
      <alignment vertical="center"/>
    </xf>
    <xf numFmtId="164" fontId="18" fillId="11" borderId="0" applyAlignment="1" pivotButton="0" quotePrefix="0" xfId="0">
      <alignment vertical="center"/>
    </xf>
    <xf numFmtId="0" fontId="18" fillId="11" borderId="0" applyAlignment="1" pivotButton="0" quotePrefix="0" xfId="0">
      <alignment vertical="center"/>
    </xf>
    <xf numFmtId="165" fontId="17" fillId="11" borderId="0" applyAlignment="1" pivotButton="0" quotePrefix="0" xfId="0">
      <alignment vertical="center"/>
    </xf>
    <xf numFmtId="0" fontId="22" fillId="4" borderId="0" pivotButton="0" quotePrefix="0" xfId="0"/>
    <xf numFmtId="0" fontId="0" fillId="5" borderId="0" applyAlignment="1" pivotButton="0" quotePrefix="0" xfId="0">
      <alignment vertical="center" wrapText="1"/>
    </xf>
    <xf numFmtId="0" fontId="23" fillId="5" borderId="0" applyAlignment="1" pivotButton="0" quotePrefix="0" xfId="1">
      <alignment vertical="center" wrapText="1"/>
    </xf>
    <xf numFmtId="168" fontId="0" fillId="5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23" fillId="0" borderId="0" applyAlignment="1" pivotButton="0" quotePrefix="0" xfId="1">
      <alignment vertical="center" wrapText="1"/>
    </xf>
    <xf numFmtId="168" fontId="0" fillId="0" borderId="0" applyAlignment="1" pivotButton="0" quotePrefix="0" xfId="0">
      <alignment vertical="center" wrapText="1"/>
    </xf>
  </cellXfs>
  <cellStyles count="2">
    <cellStyle name="Normal" xfId="0" builtinId="0" hidden="0"/>
    <cellStyle name="Hyperlink" xfId="1" builtinId="8" hidden="0"/>
  </cellStyles>
  <dxfs count="1">
    <dxf>
      <font>
        <b val="1"/>
        <color rgb="00C22E39"/>
      </font>
      <fill>
        <patternFill patternType="solid">
          <fgColor rgb="00FCEC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R&#194;METROS'!A1" TargetMode="External" Id="rId1"/><Relationship Type="http://schemas.openxmlformats.org/officeDocument/2006/relationships/hyperlink" Target="#'SERVI&#199;OS'!A1" TargetMode="External" Id="rId2"/><Relationship Type="http://schemas.openxmlformats.org/officeDocument/2006/relationships/hyperlink" Target="#'AGENDA'!A1" TargetMode="External" Id="rId3"/><Relationship Type="http://schemas.openxmlformats.org/officeDocument/2006/relationships/hyperlink" Target="#'DESPESAS ADM'!A1" TargetMode="External" Id="rId4"/><Relationship Type="http://schemas.openxmlformats.org/officeDocument/2006/relationships/hyperlink" Target="#'PAINEL'!A1" TargetMode="External" Id="rId5"/><Relationship Type="http://schemas.openxmlformats.org/officeDocument/2006/relationships/hyperlink" Target="#'FONTES'!A1" TargetMode="External" Id="rId6"/></Relationships>
</file>

<file path=xl/worksheets/_rels/sheet7.xml.rels><Relationships xmlns="http://schemas.openxmlformats.org/package/2006/relationships"><Relationship Type="http://schemas.openxmlformats.org/officeDocument/2006/relationships/hyperlink" Target="https://sebrae.com.br/Sebrae/Portal%20Sebrae/UFs/MS/Anexos/Cartilhas%20Agora%20Sou%20MEI/Como%20elaborar%20-%20Pre%C3%A7o%20de%20vendas.pdf" TargetMode="External" Id="rId1"/><Relationship Type="http://schemas.openxmlformats.org/officeDocument/2006/relationships/hyperlink" Target="https://sebrae.com.br/Sebrae/Portal%20Sebrae/UFs/PE/Anexos/Ponto%20de%20equil%C3%ADbrio%20como%20calcular%20o%20faturamento%20necess%C3%A1rio%20para%20voc%C3%AA%20obter%20lucro.pdf" TargetMode="External" Id="rId2"/><Relationship Type="http://schemas.openxmlformats.org/officeDocument/2006/relationships/hyperlink" Target="https://blog.rn.sebrae.com.br/precificar-produto-2026/" TargetMode="External" Id="rId3"/><Relationship Type="http://schemas.openxmlformats.org/officeDocument/2006/relationships/hyperlink" Target="https://www.gov.br/anpd/pt-br/acesso-a-informacao/perguntas-frequentes" TargetMode="External" Id="rId4"/><Relationship Type="http://schemas.openxmlformats.org/officeDocument/2006/relationships/hyperlink" Target="https://sistemas.cfm.org.br/normas/visualizar/resolucoes/BR/2023/2336" TargetMode="External" Id="rId5"/></Relationships>
</file>

<file path=xl/worksheets/sheet1.xml><?xml version="1.0" encoding="utf-8"?>
<worksheet xmlns="http://schemas.openxmlformats.org/spreadsheetml/2006/main">
  <sheetPr>
    <tabColor rgb="00E4A84A"/>
    <outlinePr summaryBelow="1" summaryRight="1"/>
    <pageSetUpPr fitToPage="1"/>
  </sheetPr>
  <dimension ref="A1:J28"/>
  <sheetViews>
    <sheetView showGridLines="0" zoomScale="88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7" customWidth="1" min="3" max="3"/>
    <col width="17" customWidth="1" min="4" max="4"/>
    <col width="17" customWidth="1" min="5" max="5"/>
    <col width="17" customWidth="1" min="6" max="6"/>
    <col width="15" customWidth="1" min="7" max="7"/>
    <col width="15" customWidth="1" min="8" max="8"/>
    <col width="15" customWidth="1" min="9" max="9"/>
    <col width="17" customWidth="1" min="10" max="10"/>
  </cols>
  <sheetData>
    <row r="1" ht="28" customHeight="1">
      <c r="A1" s="1" t="inlineStr">
        <is>
          <t>Clínica: atendimento com controle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6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 ht="31" customHeight="1">
      <c r="A3" s="3" t="inlineStr">
        <is>
          <t>Agenda, capacidade, faltas e preço de referência para serviços. Sem dados médicos.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7" ht="30" customHeight="1">
      <c r="A7" s="6" t="inlineStr">
        <is>
          <t>ANTES DE COMEÇAR</t>
        </is>
      </c>
    </row>
    <row r="9" ht="44" customHeight="1">
      <c r="A9" s="7" t="inlineStr">
        <is>
          <t>01</t>
        </is>
      </c>
      <c r="B9" s="8" t="inlineStr">
        <is>
          <t>Preencha despesas e capacidade na aba PARÂMETROS. Esses dados orientam a simulação de preços.</t>
        </is>
      </c>
    </row>
    <row r="10" ht="44" customHeight="1">
      <c r="A10" s="7" t="inlineStr">
        <is>
          <t>02</t>
        </is>
      </c>
      <c r="B10" s="8" t="inlineStr">
        <is>
          <t>Cadastre serviços administrativos em SERVIÇOS; revise duração, preço e custo variável.</t>
        </is>
      </c>
    </row>
    <row r="11" ht="44" customHeight="1">
      <c r="A11" s="7" t="inlineStr">
        <is>
          <t>03</t>
        </is>
      </c>
      <c r="B11" s="8" t="inlineStr">
        <is>
          <t>Na AGENDA, use um protocolo anônimo e marque a situação de cada horário.</t>
        </is>
      </c>
    </row>
    <row r="12" ht="44" customHeight="1">
      <c r="A12" s="7" t="inlineStr">
        <is>
          <t>04</t>
        </is>
      </c>
      <c r="B12" s="8" t="inlineStr">
        <is>
          <t>Registre despesas administrativas e acompanhe ocupação e resultado no PAINEL.</t>
        </is>
      </c>
    </row>
    <row r="15">
      <c r="A15" s="9" t="inlineStr">
        <is>
          <t>IMPORTANTE — LEIA ANTES DE USAR</t>
        </is>
      </c>
    </row>
    <row r="17" ht="39" customHeight="1">
      <c r="A17" s="10" t="inlineStr">
        <is>
          <t>• NÃO inclua nomes de pacientes, CPF, diagnósticos, prontuários ou dados de saúde. Use códigos anônimos.</t>
        </is>
      </c>
    </row>
    <row r="18" ht="39" customHeight="1">
      <c r="A18" s="8" t="inlineStr">
        <is>
          <t>• Esta planilha não substitui prontuário, sistema de agenda seguro, software fiscal ou cálculo tributário.</t>
        </is>
      </c>
    </row>
    <row r="19" ht="39" customHeight="1">
      <c r="A19" s="8" t="inlineStr">
        <is>
          <t>• O preço referência é uma simulação de gestão; não define valores profissionais nem considera todas as regras setoriais.</t>
        </is>
      </c>
    </row>
    <row r="22">
      <c r="A22" s="11" t="inlineStr">
        <is>
          <t>ABAS DO ARQUIVO</t>
        </is>
      </c>
    </row>
    <row r="23" ht="24" customHeight="1">
      <c r="A23" s="12" t="inlineStr">
        <is>
          <t>↗  PARÂMETROS</t>
        </is>
      </c>
    </row>
    <row r="24" ht="24" customHeight="1">
      <c r="A24" s="12" t="inlineStr">
        <is>
          <t>↗  SERVIÇOS</t>
        </is>
      </c>
    </row>
    <row r="25" ht="24" customHeight="1">
      <c r="A25" s="12" t="inlineStr">
        <is>
          <t>↗  AGENDA</t>
        </is>
      </c>
    </row>
    <row r="26" ht="24" customHeight="1">
      <c r="A26" s="12" t="inlineStr">
        <is>
          <t>↗  DESPESAS ADM</t>
        </is>
      </c>
    </row>
    <row r="27" ht="24" customHeight="1">
      <c r="A27" s="12" t="inlineStr">
        <is>
          <t>↗  PAINEL</t>
        </is>
      </c>
    </row>
    <row r="28" ht="24" customHeight="1">
      <c r="A28" s="12" t="inlineStr">
        <is>
          <t>↗  FONTES</t>
        </is>
      </c>
    </row>
  </sheetData>
  <mergeCells count="13">
    <mergeCell ref="A5:J5"/>
    <mergeCell ref="B11:J11"/>
    <mergeCell ref="A1:J2"/>
    <mergeCell ref="B10:J10"/>
    <mergeCell ref="A22:J22"/>
    <mergeCell ref="A17:J17"/>
    <mergeCell ref="A18:J18"/>
    <mergeCell ref="A3:J3"/>
    <mergeCell ref="B9:J9"/>
    <mergeCell ref="A7:J7"/>
    <mergeCell ref="A15:J15"/>
    <mergeCell ref="B12:J12"/>
    <mergeCell ref="A19:J19"/>
  </mergeCells>
  <hyperlinks>
    <hyperlink xmlns:r="http://schemas.openxmlformats.org/officeDocument/2006/relationships" ref="A23" r:id="rId1"/>
    <hyperlink xmlns:r="http://schemas.openxmlformats.org/officeDocument/2006/relationships" ref="A24" r:id="rId2"/>
    <hyperlink xmlns:r="http://schemas.openxmlformats.org/officeDocument/2006/relationships" ref="A25" r:id="rId3"/>
    <hyperlink xmlns:r="http://schemas.openxmlformats.org/officeDocument/2006/relationships" ref="A26" r:id="rId4"/>
    <hyperlink xmlns:r="http://schemas.openxmlformats.org/officeDocument/2006/relationships" ref="A27" r:id="rId5"/>
    <hyperlink xmlns:r="http://schemas.openxmlformats.org/officeDocument/2006/relationships" ref="A28" r:id="rId6"/>
  </hyperlinks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087E82"/>
    <outlinePr summaryBelow="1" summaryRight="1"/>
    <pageSetUpPr fitToPage="1"/>
  </sheetPr>
  <dimension ref="A1:J21"/>
  <sheetViews>
    <sheetView showGridLines="0" zoomScale="88" workbookViewId="0">
      <selection activeCell="A1" sqref="A1"/>
    </sheetView>
  </sheetViews>
  <sheetFormatPr baseColWidth="8" defaultRowHeight="15"/>
  <cols>
    <col width="52" customWidth="1" min="1" max="1"/>
    <col width="24" customWidth="1" min="2" max="2"/>
    <col width="16" customWidth="1" min="3" max="3"/>
    <col width="17" customWidth="1" min="4" max="4"/>
    <col width="19" customWidth="1" min="5" max="5"/>
    <col width="19" customWidth="1" min="6" max="6"/>
    <col width="19" customWidth="1" min="7" max="7"/>
    <col width="19" customWidth="1" min="8" max="8"/>
    <col width="19" customWidth="1" min="9" max="9"/>
    <col width="19" customWidth="1" min="10" max="10"/>
  </cols>
  <sheetData>
    <row r="1" ht="28" customHeight="1">
      <c r="A1" s="1" t="inlineStr">
        <is>
          <t>Atendimento e operação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6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 ht="31" customHeight="1">
      <c r="A3" s="3" t="inlineStr">
        <is>
          <t>Veja faltas, comparecimentos, receitas e custos sem expor pacientes.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7">
      <c r="A7" s="13" t="inlineStr">
        <is>
          <t>INDICADOR</t>
        </is>
      </c>
      <c r="B7" s="13" t="inlineStr">
        <is>
          <t>RESULTADO</t>
        </is>
      </c>
      <c r="C7" s="13" t="inlineStr">
        <is>
          <t>LEITURA</t>
        </is>
      </c>
      <c r="D7" s="14" t="n"/>
      <c r="E7" s="14" t="n"/>
      <c r="F7" s="14" t="n"/>
      <c r="G7" s="14" t="n"/>
      <c r="H7" s="14" t="n"/>
      <c r="I7" s="14" t="n"/>
      <c r="J7" s="14" t="n"/>
    </row>
    <row r="8" ht="31" customHeight="1">
      <c r="A8" s="15" t="inlineStr">
        <is>
          <t>Horários registrados</t>
        </is>
      </c>
      <c r="B8" s="16" t="n">
        <f>COUNTA(AGENDA!B8:B87)</f>
        <v>4</v>
      </c>
      <c r="C8" s="17" t="inlineStr">
        <is>
          <t>Quantidade de protocolos, independente da situação.</t>
        </is>
      </c>
    </row>
    <row r="9" ht="31" customHeight="1">
      <c r="A9" s="15" t="inlineStr">
        <is>
          <t>Comparecimentos</t>
        </is>
      </c>
      <c r="B9" s="16" t="n">
        <f>COUNTIF(AGENDA!D8:D87,"Compareceu")</f>
        <v>1</v>
      </c>
      <c r="C9" s="17" t="inlineStr">
        <is>
          <t>Horários marcados como atendidos.</t>
        </is>
      </c>
    </row>
    <row r="10" ht="31" customHeight="1">
      <c r="A10" s="15" t="inlineStr">
        <is>
          <t>Faltas</t>
        </is>
      </c>
      <c r="B10" s="16" t="n">
        <f>COUNTIF(AGENDA!D8:D87,"Faltou")</f>
        <v>1</v>
      </c>
      <c r="C10" s="17" t="inlineStr">
        <is>
          <t>Ausências, sem incluir cancelamentos.</t>
        </is>
      </c>
    </row>
    <row r="11" ht="31" customHeight="1">
      <c r="A11" s="15" t="inlineStr">
        <is>
          <t>Taxa de falta (sobre realizados + faltas)</t>
        </is>
      </c>
      <c r="B11" s="18" t="n">
        <f>IF(B9+B10&gt;0,B10/(B9+B10),"")</f>
        <v>0.5</v>
      </c>
      <c r="C11" s="17" t="inlineStr">
        <is>
          <t>Use períodos comparáveis; cancelamentos ficam fora.</t>
        </is>
      </c>
    </row>
    <row r="12" ht="31" customHeight="1">
      <c r="A12" s="15" t="inlineStr">
        <is>
          <t>Receita de atendimentos</t>
        </is>
      </c>
      <c r="B12" s="19" t="n">
        <f>SUM(AGENDA!G8:G87)</f>
        <v>230.0</v>
      </c>
      <c r="C12" s="17" t="inlineStr">
        <is>
          <t>Receita por comparecimento; não é caixa recebido.</t>
        </is>
      </c>
    </row>
    <row r="13" ht="31" customHeight="1">
      <c r="A13" s="15" t="inlineStr">
        <is>
          <t>MC antes de despesas fixas</t>
        </is>
      </c>
      <c r="B13" s="19" t="n">
        <f>SUM(AGENDA!I8:I87)</f>
        <v>179.35</v>
      </c>
      <c r="C13" s="17" t="inlineStr">
        <is>
          <t>Depois de custo variável e taxa configurada.</t>
        </is>
      </c>
    </row>
    <row r="14" ht="31" customHeight="1">
      <c r="A14" s="15" t="inlineStr">
        <is>
          <t>Despesas administrativas lançadas</t>
        </is>
      </c>
      <c r="B14" s="19" t="n">
        <f>SUM('DESPESAS ADM'!C8:C87)</f>
        <v>5120.0</v>
      </c>
      <c r="C14" s="17" t="inlineStr">
        <is>
          <t>Custos administrativos realizados, sem duplicação.</t>
        </is>
      </c>
    </row>
    <row r="15" ht="31" customHeight="1">
      <c r="A15" s="15" t="inlineStr">
        <is>
          <t>Saldo gerencial parcial</t>
        </is>
      </c>
      <c r="B15" s="20" t="n">
        <f>B13-B14</f>
        <v>-4940.65</v>
      </c>
      <c r="C15" s="17" t="inlineStr">
        <is>
          <t>Não substitui demonstrativo contábil.</t>
        </is>
      </c>
    </row>
    <row r="18">
      <c r="A18" s="11" t="inlineStr">
        <is>
          <t>COMO LER ESSE PAINEL</t>
        </is>
      </c>
    </row>
    <row r="19" ht="33" customHeight="1">
      <c r="A19" s="21" t="inlineStr">
        <is>
          <t>• Nunca cadastre nomes, diagnósticos ou dados clínicos nesta planilha compartilhável.</t>
        </is>
      </c>
    </row>
    <row r="20" ht="33" customHeight="1">
      <c r="A20" s="21" t="inlineStr">
        <is>
          <t>• Valores previstos e realizados são conceitos diferentes.</t>
        </is>
      </c>
    </row>
    <row r="21" ht="33" customHeight="1">
      <c r="A21" s="21" t="inlineStr">
        <is>
          <t>• Para a margem completa, confira tributos, repasses, pró-labore e regime da clínica.</t>
        </is>
      </c>
    </row>
  </sheetData>
  <mergeCells count="15">
    <mergeCell ref="A5:J5"/>
    <mergeCell ref="C12:J12"/>
    <mergeCell ref="A1:J2"/>
    <mergeCell ref="C15:J15"/>
    <mergeCell ref="A18:J18"/>
    <mergeCell ref="C11:J11"/>
    <mergeCell ref="A3:J3"/>
    <mergeCell ref="C10:J10"/>
    <mergeCell ref="A21:J21"/>
    <mergeCell ref="C14:J14"/>
    <mergeCell ref="A19:J19"/>
    <mergeCell ref="A20:J20"/>
    <mergeCell ref="C13:J13"/>
    <mergeCell ref="C8:J8"/>
    <mergeCell ref="C9:J9"/>
  </mergeCells>
  <conditionalFormatting sqref="B8:B19">
    <cfRule type="cellIs" priority="1" operator="lessThan" dxfId="0">
      <formula>0</formula>
    </cfRule>
  </conditionalFormatting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6638A1"/>
    <outlinePr summaryBelow="1" summaryRight="1"/>
    <pageSetUpPr fitToPage="1"/>
  </sheetPr>
  <dimension ref="A1:G25"/>
  <sheetViews>
    <sheetView showGridLines="0" zoomScale="88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28" customHeight="1">
      <c r="A1" s="1" t="inlineStr">
        <is>
          <t>Capacidade e estrutura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2" t="n"/>
      <c r="B2" s="2" t="n"/>
      <c r="C2" s="2" t="n"/>
      <c r="D2" s="2" t="n"/>
      <c r="E2" s="2" t="n"/>
      <c r="F2" s="2" t="n"/>
      <c r="G2" s="2" t="n"/>
    </row>
    <row r="3" ht="31" customHeight="1">
      <c r="A3" s="3" t="inlineStr">
        <is>
          <t>Quanto custa manter os horários disponíveis? Use suas premissas reais.</t>
        </is>
      </c>
      <c r="B3" s="4" t="n"/>
      <c r="C3" s="4" t="n"/>
      <c r="D3" s="4" t="n"/>
      <c r="E3" s="4" t="n"/>
      <c r="F3" s="4" t="n"/>
      <c r="G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7">
      <c r="A7" s="13" t="inlineStr">
        <is>
          <t>PREMISSA</t>
        </is>
      </c>
      <c r="B7" s="13" t="inlineStr">
        <is>
          <t>VALOR</t>
        </is>
      </c>
      <c r="C7" s="13" t="inlineStr">
        <is>
          <t>COMO INTERPRETAR</t>
        </is>
      </c>
    </row>
    <row r="8" ht="31" customHeight="1">
      <c r="A8" t="inlineStr">
        <is>
          <t>Despesas fixas mensais (R$)</t>
        </is>
      </c>
      <c r="B8" s="22" t="n">
        <v>9800</v>
      </c>
      <c r="C8" t="inlineStr">
        <is>
          <t>Estrutura e despesas da clínica</t>
        </is>
      </c>
    </row>
    <row r="9" ht="31" customHeight="1">
      <c r="A9" t="inlineStr">
        <is>
          <t>Horas de agenda disponíveis / mês</t>
        </is>
      </c>
      <c r="B9" s="23" t="n">
        <v>160</v>
      </c>
      <c r="C9" t="inlineStr">
        <is>
          <t>Soma de horas disponíveis</t>
        </is>
      </c>
    </row>
    <row r="10" ht="31" customHeight="1">
      <c r="A10" t="inlineStr">
        <is>
          <t>Ocupação prevista (%)</t>
        </is>
      </c>
      <c r="B10" s="24" t="n">
        <v>0.7</v>
      </c>
      <c r="C10" t="inlineStr">
        <is>
          <t>Capacidade estimada utilizada</t>
        </is>
      </c>
    </row>
    <row r="11" ht="31" customHeight="1">
      <c r="A11" t="inlineStr">
        <is>
          <t>Margem alvo após rateio (%)</t>
        </is>
      </c>
      <c r="B11" s="24" t="n">
        <v>0.15</v>
      </c>
      <c r="C11" t="inlineStr">
        <is>
          <t>Sobra desejada no cenário</t>
        </is>
      </c>
    </row>
    <row r="12" ht="31" customHeight="1">
      <c r="A12" t="inlineStr">
        <is>
          <t>Taxas/tributos estimados (%)</t>
        </is>
      </c>
      <c r="B12" s="24" t="n">
        <v>0.055</v>
      </c>
      <c r="C12" t="inlineStr">
        <is>
          <t>Conforme seu enquadramento e taxas</t>
        </is>
      </c>
    </row>
    <row r="14" ht="33" customHeight="1">
      <c r="A14" t="inlineStr">
        <is>
          <t>Minutos faturáveis estimados</t>
        </is>
      </c>
      <c r="B14" s="25" t="n">
        <f>IF(B9&gt;0,B9*60*B10,"")</f>
        <v>6720.0</v>
      </c>
      <c r="C14" t="inlineStr">
        <is>
          <t>Horas × 60 × ocupação</t>
        </is>
      </c>
    </row>
    <row r="15" ht="33" customHeight="1">
      <c r="A15" t="inlineStr">
        <is>
          <t>Rateio fixo por minuto</t>
        </is>
      </c>
      <c r="B15" s="26" t="n">
        <f>IF(B14&gt;0,B8/B14,"")</f>
        <v>1.4583333333333333</v>
      </c>
      <c r="C15" t="inlineStr">
        <is>
          <t>Estimativa para formar preço</t>
        </is>
      </c>
    </row>
    <row r="25" ht="27" customHeight="1">
      <c r="A25" s="17" t="inlineStr">
        <is>
          <t>• Não substitui análise de custos por especialidade nem orientações de conselhos profissionais.</t>
        </is>
      </c>
    </row>
  </sheetData>
  <mergeCells count="4">
    <mergeCell ref="A3:G3"/>
    <mergeCell ref="A25:G25"/>
    <mergeCell ref="A5:G5"/>
    <mergeCell ref="A1:G2"/>
  </mergeCells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087E82"/>
    <outlinePr summaryBelow="1" summaryRight="1"/>
    <pageSetUpPr fitToPage="1"/>
  </sheetPr>
  <dimension ref="A1:I87"/>
  <sheetViews>
    <sheetView showGridLines="0" zoomScale="88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0" customWidth="1" min="1" max="1"/>
    <col width="30" customWidth="1" min="2" max="2"/>
    <col width="22" customWidth="1" min="3" max="3"/>
    <col width="25" customWidth="1" min="4" max="4"/>
    <col width="22" customWidth="1" min="5" max="5"/>
    <col width="26" customWidth="1" min="6" max="6"/>
    <col width="23" customWidth="1" min="7" max="7"/>
    <col width="25" customWidth="1" min="8" max="8"/>
    <col width="21" customWidth="1" min="9" max="9"/>
  </cols>
  <sheetData>
    <row r="1" ht="28" customHeight="1">
      <c r="A1" s="1" t="inlineStr">
        <is>
          <t>Serviços e preço de referência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16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</row>
    <row r="3" ht="31" customHeight="1">
      <c r="A3" s="3" t="inlineStr">
        <is>
          <t>Duracao, custo variável e custos fixos alocados por minuto. Não é tabela profissional.</t>
        </is>
      </c>
      <c r="B3" s="4" t="n"/>
      <c r="C3" s="4" t="n"/>
      <c r="D3" s="4" t="n"/>
      <c r="E3" s="4" t="n"/>
      <c r="F3" s="4" t="n"/>
      <c r="G3" s="4" t="n"/>
      <c r="H3" s="4" t="n"/>
      <c r="I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6" ht="24" customHeight="1">
      <c r="A6" s="27" t="inlineStr">
        <is>
          <t>COMO USAR: campos azuis = você preenche  •  resultados automáticos = fórmulas  •  valores dos exemplos são fictícios</t>
        </is>
      </c>
    </row>
    <row r="7" ht="37" customHeight="1">
      <c r="A7" s="28" t="inlineStr">
        <is>
          <t>Código</t>
        </is>
      </c>
      <c r="B7" s="28" t="inlineStr">
        <is>
          <t>Serviço</t>
        </is>
      </c>
      <c r="C7" s="28" t="inlineStr">
        <is>
          <t>Duração (min)</t>
        </is>
      </c>
      <c r="D7" s="28" t="inlineStr">
        <is>
          <t>Custo variável (R$)</t>
        </is>
      </c>
      <c r="E7" s="28" t="inlineStr">
        <is>
          <t>Rateio fixo (R$)</t>
        </is>
      </c>
      <c r="F7" s="28" t="inlineStr">
        <is>
          <t>Preço referência (R$)</t>
        </is>
      </c>
      <c r="G7" s="28" t="inlineStr">
        <is>
          <t>Preço praticado (R$)</t>
        </is>
      </c>
      <c r="H7" s="28" t="inlineStr">
        <is>
          <t>MC unit. pré-fixos (R$)</t>
        </is>
      </c>
      <c r="I7" s="28" t="inlineStr">
        <is>
          <t>MC unit. %</t>
        </is>
      </c>
    </row>
    <row r="8" ht="22" customHeight="1">
      <c r="A8" s="29" t="inlineStr">
        <is>
          <t>CONS-01</t>
        </is>
      </c>
      <c r="B8" s="29" t="inlineStr">
        <is>
          <t>Consulta particular</t>
        </is>
      </c>
      <c r="C8" s="30" t="n">
        <v>40</v>
      </c>
      <c r="D8" s="31" t="n">
        <v>38</v>
      </c>
      <c r="E8" s="32" t="n">
        <f>IF(OR(A8="",'PARÂMETROS'!$B$15=""),"",C8*'PARÂMETROS'!$B$15)</f>
        <v>58.33333333333333</v>
      </c>
      <c r="F8" s="32" t="n">
        <f>IF(OR(A8="",E8="",1-'PARÂMETROS'!$B$11-'PARÂMETROS'!$B$12&lt;=0),"",(D8+E8)/(1-'PARÂMETROS'!$B$11-'PARÂMETROS'!$B$12))</f>
        <v>121.17400419287212</v>
      </c>
      <c r="G8" s="31" t="n">
        <v>230</v>
      </c>
      <c r="H8" s="32" t="n">
        <f>IF(OR(A8="",G8=""),"",G8*(1-'PARÂMETROS'!$B$12)-D8)</f>
        <v>179.35</v>
      </c>
      <c r="I8" s="33" t="n">
        <f>IF(OR(A8="",G8="",G8&lt;=0),"",H8/G8)</f>
        <v>0.7797826086956522</v>
      </c>
    </row>
    <row r="9" ht="22" customHeight="1">
      <c r="A9" s="34" t="inlineStr">
        <is>
          <t>RET-01</t>
        </is>
      </c>
      <c r="B9" s="34" t="inlineStr">
        <is>
          <t>Retorno administrativo</t>
        </is>
      </c>
      <c r="C9" s="35" t="n">
        <v>25</v>
      </c>
      <c r="D9" s="36" t="n">
        <v>18</v>
      </c>
      <c r="E9" s="37" t="n">
        <f>IF(OR(A9="",'PARÂMETROS'!$B$15=""),"",C9*'PARÂMETROS'!$B$15)</f>
        <v>36.45833333333333</v>
      </c>
      <c r="F9" s="37" t="n">
        <f>IF(OR(A9="",E9="",1-'PARÂMETROS'!$B$11-'PARÂMETROS'!$B$12&lt;=0),"",(D9+E9)/(1-'PARÂMETROS'!$B$11-'PARÂMETROS'!$B$12))</f>
        <v>68.50104821802935</v>
      </c>
      <c r="G9" s="36" t="n">
        <v>120</v>
      </c>
      <c r="H9" s="37" t="n">
        <f>IF(OR(A9="",G9=""),"",G9*(1-'PARÂMETROS'!$B$12)-D9)</f>
        <v>95.39999999999999</v>
      </c>
      <c r="I9" s="38" t="n">
        <f>IF(OR(A9="",G9="",G9&lt;=0),"",H9/G9)</f>
        <v>0.7949999999999999</v>
      </c>
    </row>
    <row r="10" ht="22" customHeight="1">
      <c r="A10" s="29" t="inlineStr">
        <is>
          <t>AVA-01</t>
        </is>
      </c>
      <c r="B10" s="29" t="inlineStr">
        <is>
          <t>Avaliação inicial</t>
        </is>
      </c>
      <c r="C10" s="30" t="n">
        <v>60</v>
      </c>
      <c r="D10" s="31" t="n">
        <v>50</v>
      </c>
      <c r="E10" s="32" t="n">
        <f>IF(OR(A10="",'PARÂMETROS'!$B$15=""),"",C10*'PARÂMETROS'!$B$15)</f>
        <v>87.5</v>
      </c>
      <c r="F10" s="32" t="n">
        <f>IF(OR(A10="",E10="",1-'PARÂMETROS'!$B$11-'PARÂMETROS'!$B$12&lt;=0),"",(D10+E10)/(1-'PARÂMETROS'!$B$11-'PARÂMETROS'!$B$12))</f>
        <v>172.95597484276732</v>
      </c>
      <c r="G10" s="31" t="n">
        <v>290</v>
      </c>
      <c r="H10" s="32" t="n">
        <f>IF(OR(A10="",G10=""),"",G10*(1-'PARÂMETROS'!$B$12)-D10)</f>
        <v>224.05</v>
      </c>
      <c r="I10" s="33" t="n">
        <f>IF(OR(A10="",G10="",G10&lt;=0),"",H10/G10)</f>
        <v>0.7725862068965518</v>
      </c>
    </row>
    <row r="11" ht="22" customHeight="1">
      <c r="A11" s="34" t="n"/>
      <c r="B11" s="34" t="n"/>
      <c r="C11" s="35" t="n"/>
      <c r="D11" s="36" t="n"/>
      <c r="E11" s="37" t="str">
        <f>IF(OR(A11="",'PARÂMETROS'!$B$15=""),"",C11*'PARÂMETROS'!$B$15)</f>
        <v/>
      </c>
      <c r="F11" s="37" t="str">
        <f>IF(OR(A11="",E11="",1-'PARÂMETROS'!$B$11-'PARÂMETROS'!$B$12&lt;=0),"",(D11+E11)/(1-'PARÂMETROS'!$B$11-'PARÂMETROS'!$B$12))</f>
        <v/>
      </c>
      <c r="G11" s="36" t="n"/>
      <c r="H11" s="37" t="str">
        <f>IF(OR(A11="",G11=""),"",G11*(1-'PARÂMETROS'!$B$12)-D11)</f>
        <v/>
      </c>
      <c r="I11" s="38" t="str">
        <f>IF(OR(A11="",G11="",G11&lt;=0),"",H11/G11)</f>
        <v/>
      </c>
    </row>
    <row r="12" ht="22" customHeight="1">
      <c r="A12" s="29" t="n"/>
      <c r="B12" s="29" t="n"/>
      <c r="C12" s="30" t="n"/>
      <c r="D12" s="31" t="n"/>
      <c r="E12" s="32" t="str">
        <f>IF(OR(A12="",'PARÂMETROS'!$B$15=""),"",C12*'PARÂMETROS'!$B$15)</f>
        <v/>
      </c>
      <c r="F12" s="32" t="str">
        <f>IF(OR(A12="",E12="",1-'PARÂMETROS'!$B$11-'PARÂMETROS'!$B$12&lt;=0),"",(D12+E12)/(1-'PARÂMETROS'!$B$11-'PARÂMETROS'!$B$12))</f>
        <v/>
      </c>
      <c r="G12" s="31" t="n"/>
      <c r="H12" s="32" t="str">
        <f>IF(OR(A12="",G12=""),"",G12*(1-'PARÂMETROS'!$B$12)-D12)</f>
        <v/>
      </c>
      <c r="I12" s="33" t="str">
        <f>IF(OR(A12="",G12="",G12&lt;=0),"",H12/G12)</f>
        <v/>
      </c>
    </row>
    <row r="13" ht="22" customHeight="1">
      <c r="A13" s="34" t="n"/>
      <c r="B13" s="34" t="n"/>
      <c r="C13" s="35" t="n"/>
      <c r="D13" s="36" t="n"/>
      <c r="E13" s="37" t="str">
        <f>IF(OR(A13="",'PARÂMETROS'!$B$15=""),"",C13*'PARÂMETROS'!$B$15)</f>
        <v/>
      </c>
      <c r="F13" s="37" t="str">
        <f>IF(OR(A13="",E13="",1-'PARÂMETROS'!$B$11-'PARÂMETROS'!$B$12&lt;=0),"",(D13+E13)/(1-'PARÂMETROS'!$B$11-'PARÂMETROS'!$B$12))</f>
        <v/>
      </c>
      <c r="G13" s="36" t="n"/>
      <c r="H13" s="37" t="str">
        <f>IF(OR(A13="",G13=""),"",G13*(1-'PARÂMETROS'!$B$12)-D13)</f>
        <v/>
      </c>
      <c r="I13" s="38" t="str">
        <f>IF(OR(A13="",G13="",G13&lt;=0),"",H13/G13)</f>
        <v/>
      </c>
    </row>
    <row r="14" ht="22" customHeight="1">
      <c r="A14" s="29" t="n"/>
      <c r="B14" s="29" t="n"/>
      <c r="C14" s="30" t="n"/>
      <c r="D14" s="31" t="n"/>
      <c r="E14" s="32" t="str">
        <f>IF(OR(A14="",'PARÂMETROS'!$B$15=""),"",C14*'PARÂMETROS'!$B$15)</f>
        <v/>
      </c>
      <c r="F14" s="32" t="str">
        <f>IF(OR(A14="",E14="",1-'PARÂMETROS'!$B$11-'PARÂMETROS'!$B$12&lt;=0),"",(D14+E14)/(1-'PARÂMETROS'!$B$11-'PARÂMETROS'!$B$12))</f>
        <v/>
      </c>
      <c r="G14" s="31" t="n"/>
      <c r="H14" s="32" t="str">
        <f>IF(OR(A14="",G14=""),"",G14*(1-'PARÂMETROS'!$B$12)-D14)</f>
        <v/>
      </c>
      <c r="I14" s="33" t="str">
        <f>IF(OR(A14="",G14="",G14&lt;=0),"",H14/G14)</f>
        <v/>
      </c>
    </row>
    <row r="15" ht="22" customHeight="1">
      <c r="A15" s="34" t="n"/>
      <c r="B15" s="34" t="n"/>
      <c r="C15" s="35" t="n"/>
      <c r="D15" s="36" t="n"/>
      <c r="E15" s="37" t="str">
        <f>IF(OR(A15="",'PARÂMETROS'!$B$15=""),"",C15*'PARÂMETROS'!$B$15)</f>
        <v/>
      </c>
      <c r="F15" s="37" t="str">
        <f>IF(OR(A15="",E15="",1-'PARÂMETROS'!$B$11-'PARÂMETROS'!$B$12&lt;=0),"",(D15+E15)/(1-'PARÂMETROS'!$B$11-'PARÂMETROS'!$B$12))</f>
        <v/>
      </c>
      <c r="G15" s="36" t="n"/>
      <c r="H15" s="37" t="str">
        <f>IF(OR(A15="",G15=""),"",G15*(1-'PARÂMETROS'!$B$12)-D15)</f>
        <v/>
      </c>
      <c r="I15" s="38" t="str">
        <f>IF(OR(A15="",G15="",G15&lt;=0),"",H15/G15)</f>
        <v/>
      </c>
    </row>
    <row r="16" ht="22" customHeight="1">
      <c r="A16" s="29" t="n"/>
      <c r="B16" s="29" t="n"/>
      <c r="C16" s="30" t="n"/>
      <c r="D16" s="31" t="n"/>
      <c r="E16" s="32" t="str">
        <f>IF(OR(A16="",'PARÂMETROS'!$B$15=""),"",C16*'PARÂMETROS'!$B$15)</f>
        <v/>
      </c>
      <c r="F16" s="32" t="str">
        <f>IF(OR(A16="",E16="",1-'PARÂMETROS'!$B$11-'PARÂMETROS'!$B$12&lt;=0),"",(D16+E16)/(1-'PARÂMETROS'!$B$11-'PARÂMETROS'!$B$12))</f>
        <v/>
      </c>
      <c r="G16" s="31" t="n"/>
      <c r="H16" s="32" t="str">
        <f>IF(OR(A16="",G16=""),"",G16*(1-'PARÂMETROS'!$B$12)-D16)</f>
        <v/>
      </c>
      <c r="I16" s="33" t="str">
        <f>IF(OR(A16="",G16="",G16&lt;=0),"",H16/G16)</f>
        <v/>
      </c>
    </row>
    <row r="17" ht="22" customHeight="1">
      <c r="A17" s="34" t="n"/>
      <c r="B17" s="34" t="n"/>
      <c r="C17" s="35" t="n"/>
      <c r="D17" s="36" t="n"/>
      <c r="E17" s="37" t="str">
        <f>IF(OR(A17="",'PARÂMETROS'!$B$15=""),"",C17*'PARÂMETROS'!$B$15)</f>
        <v/>
      </c>
      <c r="F17" s="37" t="str">
        <f>IF(OR(A17="",E17="",1-'PARÂMETROS'!$B$11-'PARÂMETROS'!$B$12&lt;=0),"",(D17+E17)/(1-'PARÂMETROS'!$B$11-'PARÂMETROS'!$B$12))</f>
        <v/>
      </c>
      <c r="G17" s="36" t="n"/>
      <c r="H17" s="37" t="str">
        <f>IF(OR(A17="",G17=""),"",G17*(1-'PARÂMETROS'!$B$12)-D17)</f>
        <v/>
      </c>
      <c r="I17" s="38" t="str">
        <f>IF(OR(A17="",G17="",G17&lt;=0),"",H17/G17)</f>
        <v/>
      </c>
    </row>
    <row r="18" ht="22" customHeight="1">
      <c r="A18" s="29" t="n"/>
      <c r="B18" s="29" t="n"/>
      <c r="C18" s="30" t="n"/>
      <c r="D18" s="31" t="n"/>
      <c r="E18" s="32" t="str">
        <f>IF(OR(A18="",'PARÂMETROS'!$B$15=""),"",C18*'PARÂMETROS'!$B$15)</f>
        <v/>
      </c>
      <c r="F18" s="32" t="str">
        <f>IF(OR(A18="",E18="",1-'PARÂMETROS'!$B$11-'PARÂMETROS'!$B$12&lt;=0),"",(D18+E18)/(1-'PARÂMETROS'!$B$11-'PARÂMETROS'!$B$12))</f>
        <v/>
      </c>
      <c r="G18" s="31" t="n"/>
      <c r="H18" s="32" t="str">
        <f>IF(OR(A18="",G18=""),"",G18*(1-'PARÂMETROS'!$B$12)-D18)</f>
        <v/>
      </c>
      <c r="I18" s="33" t="str">
        <f>IF(OR(A18="",G18="",G18&lt;=0),"",H18/G18)</f>
        <v/>
      </c>
    </row>
    <row r="19" ht="22" customHeight="1">
      <c r="A19" s="34" t="n"/>
      <c r="B19" s="34" t="n"/>
      <c r="C19" s="35" t="n"/>
      <c r="D19" s="36" t="n"/>
      <c r="E19" s="37" t="str">
        <f>IF(OR(A19="",'PARÂMETROS'!$B$15=""),"",C19*'PARÂMETROS'!$B$15)</f>
        <v/>
      </c>
      <c r="F19" s="37" t="str">
        <f>IF(OR(A19="",E19="",1-'PARÂMETROS'!$B$11-'PARÂMETROS'!$B$12&lt;=0),"",(D19+E19)/(1-'PARÂMETROS'!$B$11-'PARÂMETROS'!$B$12))</f>
        <v/>
      </c>
      <c r="G19" s="36" t="n"/>
      <c r="H19" s="37" t="str">
        <f>IF(OR(A19="",G19=""),"",G19*(1-'PARÂMETROS'!$B$12)-D19)</f>
        <v/>
      </c>
      <c r="I19" s="38" t="str">
        <f>IF(OR(A19="",G19="",G19&lt;=0),"",H19/G19)</f>
        <v/>
      </c>
    </row>
    <row r="20" ht="22" customHeight="1">
      <c r="A20" s="29" t="n"/>
      <c r="B20" s="29" t="n"/>
      <c r="C20" s="30" t="n"/>
      <c r="D20" s="31" t="n"/>
      <c r="E20" s="32" t="str">
        <f>IF(OR(A20="",'PARÂMETROS'!$B$15=""),"",C20*'PARÂMETROS'!$B$15)</f>
        <v/>
      </c>
      <c r="F20" s="32" t="str">
        <f>IF(OR(A20="",E20="",1-'PARÂMETROS'!$B$11-'PARÂMETROS'!$B$12&lt;=0),"",(D20+E20)/(1-'PARÂMETROS'!$B$11-'PARÂMETROS'!$B$12))</f>
        <v/>
      </c>
      <c r="G20" s="31" t="n"/>
      <c r="H20" s="32" t="str">
        <f>IF(OR(A20="",G20=""),"",G20*(1-'PARÂMETROS'!$B$12)-D20)</f>
        <v/>
      </c>
      <c r="I20" s="33" t="str">
        <f>IF(OR(A20="",G20="",G20&lt;=0),"",H20/G20)</f>
        <v/>
      </c>
    </row>
    <row r="21" ht="22" customHeight="1">
      <c r="A21" s="34" t="n"/>
      <c r="B21" s="34" t="n"/>
      <c r="C21" s="35" t="n"/>
      <c r="D21" s="36" t="n"/>
      <c r="E21" s="37" t="str">
        <f>IF(OR(A21="",'PARÂMETROS'!$B$15=""),"",C21*'PARÂMETROS'!$B$15)</f>
        <v/>
      </c>
      <c r="F21" s="37" t="str">
        <f>IF(OR(A21="",E21="",1-'PARÂMETROS'!$B$11-'PARÂMETROS'!$B$12&lt;=0),"",(D21+E21)/(1-'PARÂMETROS'!$B$11-'PARÂMETROS'!$B$12))</f>
        <v/>
      </c>
      <c r="G21" s="36" t="n"/>
      <c r="H21" s="37" t="str">
        <f>IF(OR(A21="",G21=""),"",G21*(1-'PARÂMETROS'!$B$12)-D21)</f>
        <v/>
      </c>
      <c r="I21" s="38" t="str">
        <f>IF(OR(A21="",G21="",G21&lt;=0),"",H21/G21)</f>
        <v/>
      </c>
    </row>
    <row r="22" ht="22" customHeight="1">
      <c r="A22" s="29" t="n"/>
      <c r="B22" s="29" t="n"/>
      <c r="C22" s="30" t="n"/>
      <c r="D22" s="31" t="n"/>
      <c r="E22" s="32" t="str">
        <f>IF(OR(A22="",'PARÂMETROS'!$B$15=""),"",C22*'PARÂMETROS'!$B$15)</f>
        <v/>
      </c>
      <c r="F22" s="32" t="str">
        <f>IF(OR(A22="",E22="",1-'PARÂMETROS'!$B$11-'PARÂMETROS'!$B$12&lt;=0),"",(D22+E22)/(1-'PARÂMETROS'!$B$11-'PARÂMETROS'!$B$12))</f>
        <v/>
      </c>
      <c r="G22" s="31" t="n"/>
      <c r="H22" s="32" t="str">
        <f>IF(OR(A22="",G22=""),"",G22*(1-'PARÂMETROS'!$B$12)-D22)</f>
        <v/>
      </c>
      <c r="I22" s="33" t="str">
        <f>IF(OR(A22="",G22="",G22&lt;=0),"",H22/G22)</f>
        <v/>
      </c>
    </row>
    <row r="23" ht="22" customHeight="1">
      <c r="A23" s="34" t="n"/>
      <c r="B23" s="34" t="n"/>
      <c r="C23" s="35" t="n"/>
      <c r="D23" s="36" t="n"/>
      <c r="E23" s="37" t="str">
        <f>IF(OR(A23="",'PARÂMETROS'!$B$15=""),"",C23*'PARÂMETROS'!$B$15)</f>
        <v/>
      </c>
      <c r="F23" s="37" t="str">
        <f>IF(OR(A23="",E23="",1-'PARÂMETROS'!$B$11-'PARÂMETROS'!$B$12&lt;=0),"",(D23+E23)/(1-'PARÂMETROS'!$B$11-'PARÂMETROS'!$B$12))</f>
        <v/>
      </c>
      <c r="G23" s="36" t="n"/>
      <c r="H23" s="37" t="str">
        <f>IF(OR(A23="",G23=""),"",G23*(1-'PARÂMETROS'!$B$12)-D23)</f>
        <v/>
      </c>
      <c r="I23" s="38" t="str">
        <f>IF(OR(A23="",G23="",G23&lt;=0),"",H23/G23)</f>
        <v/>
      </c>
    </row>
    <row r="24" ht="22" customHeight="1">
      <c r="A24" s="29" t="n"/>
      <c r="B24" s="29" t="n"/>
      <c r="C24" s="30" t="n"/>
      <c r="D24" s="31" t="n"/>
      <c r="E24" s="32" t="str">
        <f>IF(OR(A24="",'PARÂMETROS'!$B$15=""),"",C24*'PARÂMETROS'!$B$15)</f>
        <v/>
      </c>
      <c r="F24" s="32" t="str">
        <f>IF(OR(A24="",E24="",1-'PARÂMETROS'!$B$11-'PARÂMETROS'!$B$12&lt;=0),"",(D24+E24)/(1-'PARÂMETROS'!$B$11-'PARÂMETROS'!$B$12))</f>
        <v/>
      </c>
      <c r="G24" s="31" t="n"/>
      <c r="H24" s="32" t="str">
        <f>IF(OR(A24="",G24=""),"",G24*(1-'PARÂMETROS'!$B$12)-D24)</f>
        <v/>
      </c>
      <c r="I24" s="33" t="str">
        <f>IF(OR(A24="",G24="",G24&lt;=0),"",H24/G24)</f>
        <v/>
      </c>
    </row>
    <row r="25" ht="22" customHeight="1">
      <c r="A25" s="34" t="n"/>
      <c r="B25" s="34" t="n"/>
      <c r="C25" s="35" t="n"/>
      <c r="D25" s="36" t="n"/>
      <c r="E25" s="37" t="str">
        <f>IF(OR(A25="",'PARÂMETROS'!$B$15=""),"",C25*'PARÂMETROS'!$B$15)</f>
        <v/>
      </c>
      <c r="F25" s="37" t="str">
        <f>IF(OR(A25="",E25="",1-'PARÂMETROS'!$B$11-'PARÂMETROS'!$B$12&lt;=0),"",(D25+E25)/(1-'PARÂMETROS'!$B$11-'PARÂMETROS'!$B$12))</f>
        <v/>
      </c>
      <c r="G25" s="36" t="n"/>
      <c r="H25" s="37" t="str">
        <f>IF(OR(A25="",G25=""),"",G25*(1-'PARÂMETROS'!$B$12)-D25)</f>
        <v/>
      </c>
      <c r="I25" s="38" t="str">
        <f>IF(OR(A25="",G25="",G25&lt;=0),"",H25/G25)</f>
        <v/>
      </c>
    </row>
    <row r="26" ht="22" customHeight="1">
      <c r="A26" s="29" t="n"/>
      <c r="B26" s="29" t="n"/>
      <c r="C26" s="30" t="n"/>
      <c r="D26" s="31" t="n"/>
      <c r="E26" s="32" t="str">
        <f>IF(OR(A26="",'PARÂMETROS'!$B$15=""),"",C26*'PARÂMETROS'!$B$15)</f>
        <v/>
      </c>
      <c r="F26" s="32" t="str">
        <f>IF(OR(A26="",E26="",1-'PARÂMETROS'!$B$11-'PARÂMETROS'!$B$12&lt;=0),"",(D26+E26)/(1-'PARÂMETROS'!$B$11-'PARÂMETROS'!$B$12))</f>
        <v/>
      </c>
      <c r="G26" s="31" t="n"/>
      <c r="H26" s="32" t="str">
        <f>IF(OR(A26="",G26=""),"",G26*(1-'PARÂMETROS'!$B$12)-D26)</f>
        <v/>
      </c>
      <c r="I26" s="33" t="str">
        <f>IF(OR(A26="",G26="",G26&lt;=0),"",H26/G26)</f>
        <v/>
      </c>
    </row>
    <row r="27" ht="22" customHeight="1">
      <c r="A27" s="34" t="n"/>
      <c r="B27" s="34" t="n"/>
      <c r="C27" s="35" t="n"/>
      <c r="D27" s="36" t="n"/>
      <c r="E27" s="37" t="str">
        <f>IF(OR(A27="",'PARÂMETROS'!$B$15=""),"",C27*'PARÂMETROS'!$B$15)</f>
        <v/>
      </c>
      <c r="F27" s="37" t="str">
        <f>IF(OR(A27="",E27="",1-'PARÂMETROS'!$B$11-'PARÂMETROS'!$B$12&lt;=0),"",(D27+E27)/(1-'PARÂMETROS'!$B$11-'PARÂMETROS'!$B$12))</f>
        <v/>
      </c>
      <c r="G27" s="36" t="n"/>
      <c r="H27" s="37" t="str">
        <f>IF(OR(A27="",G27=""),"",G27*(1-'PARÂMETROS'!$B$12)-D27)</f>
        <v/>
      </c>
      <c r="I27" s="38" t="str">
        <f>IF(OR(A27="",G27="",G27&lt;=0),"",H27/G27)</f>
        <v/>
      </c>
    </row>
    <row r="28" ht="22" customHeight="1">
      <c r="A28" s="29" t="n"/>
      <c r="B28" s="29" t="n"/>
      <c r="C28" s="30" t="n"/>
      <c r="D28" s="31" t="n"/>
      <c r="E28" s="32" t="str">
        <f>IF(OR(A28="",'PARÂMETROS'!$B$15=""),"",C28*'PARÂMETROS'!$B$15)</f>
        <v/>
      </c>
      <c r="F28" s="32" t="str">
        <f>IF(OR(A28="",E28="",1-'PARÂMETROS'!$B$11-'PARÂMETROS'!$B$12&lt;=0),"",(D28+E28)/(1-'PARÂMETROS'!$B$11-'PARÂMETROS'!$B$12))</f>
        <v/>
      </c>
      <c r="G28" s="31" t="n"/>
      <c r="H28" s="32" t="str">
        <f>IF(OR(A28="",G28=""),"",G28*(1-'PARÂMETROS'!$B$12)-D28)</f>
        <v/>
      </c>
      <c r="I28" s="33" t="str">
        <f>IF(OR(A28="",G28="",G28&lt;=0),"",H28/G28)</f>
        <v/>
      </c>
    </row>
    <row r="29" ht="22" customHeight="1">
      <c r="A29" s="34" t="n"/>
      <c r="B29" s="34" t="n"/>
      <c r="C29" s="35" t="n"/>
      <c r="D29" s="36" t="n"/>
      <c r="E29" s="37" t="str">
        <f>IF(OR(A29="",'PARÂMETROS'!$B$15=""),"",C29*'PARÂMETROS'!$B$15)</f>
        <v/>
      </c>
      <c r="F29" s="37" t="str">
        <f>IF(OR(A29="",E29="",1-'PARÂMETROS'!$B$11-'PARÂMETROS'!$B$12&lt;=0),"",(D29+E29)/(1-'PARÂMETROS'!$B$11-'PARÂMETROS'!$B$12))</f>
        <v/>
      </c>
      <c r="G29" s="36" t="n"/>
      <c r="H29" s="37" t="str">
        <f>IF(OR(A29="",G29=""),"",G29*(1-'PARÂMETROS'!$B$12)-D29)</f>
        <v/>
      </c>
      <c r="I29" s="38" t="str">
        <f>IF(OR(A29="",G29="",G29&lt;=0),"",H29/G29)</f>
        <v/>
      </c>
    </row>
    <row r="30" ht="22" customHeight="1">
      <c r="A30" s="29" t="n"/>
      <c r="B30" s="29" t="n"/>
      <c r="C30" s="30" t="n"/>
      <c r="D30" s="31" t="n"/>
      <c r="E30" s="32" t="str">
        <f>IF(OR(A30="",'PARÂMETROS'!$B$15=""),"",C30*'PARÂMETROS'!$B$15)</f>
        <v/>
      </c>
      <c r="F30" s="32" t="str">
        <f>IF(OR(A30="",E30="",1-'PARÂMETROS'!$B$11-'PARÂMETROS'!$B$12&lt;=0),"",(D30+E30)/(1-'PARÂMETROS'!$B$11-'PARÂMETROS'!$B$12))</f>
        <v/>
      </c>
      <c r="G30" s="31" t="n"/>
      <c r="H30" s="32" t="str">
        <f>IF(OR(A30="",G30=""),"",G30*(1-'PARÂMETROS'!$B$12)-D30)</f>
        <v/>
      </c>
      <c r="I30" s="33" t="str">
        <f>IF(OR(A30="",G30="",G30&lt;=0),"",H30/G30)</f>
        <v/>
      </c>
    </row>
    <row r="31" ht="22" customHeight="1">
      <c r="A31" s="34" t="n"/>
      <c r="B31" s="34" t="n"/>
      <c r="C31" s="35" t="n"/>
      <c r="D31" s="36" t="n"/>
      <c r="E31" s="37" t="str">
        <f>IF(OR(A31="",'PARÂMETROS'!$B$15=""),"",C31*'PARÂMETROS'!$B$15)</f>
        <v/>
      </c>
      <c r="F31" s="37" t="str">
        <f>IF(OR(A31="",E31="",1-'PARÂMETROS'!$B$11-'PARÂMETROS'!$B$12&lt;=0),"",(D31+E31)/(1-'PARÂMETROS'!$B$11-'PARÂMETROS'!$B$12))</f>
        <v/>
      </c>
      <c r="G31" s="36" t="n"/>
      <c r="H31" s="37" t="str">
        <f>IF(OR(A31="",G31=""),"",G31*(1-'PARÂMETROS'!$B$12)-D31)</f>
        <v/>
      </c>
      <c r="I31" s="38" t="str">
        <f>IF(OR(A31="",G31="",G31&lt;=0),"",H31/G31)</f>
        <v/>
      </c>
    </row>
    <row r="32" ht="22" customHeight="1">
      <c r="A32" s="29" t="n"/>
      <c r="B32" s="29" t="n"/>
      <c r="C32" s="30" t="n"/>
      <c r="D32" s="31" t="n"/>
      <c r="E32" s="32" t="str">
        <f>IF(OR(A32="",'PARÂMETROS'!$B$15=""),"",C32*'PARÂMETROS'!$B$15)</f>
        <v/>
      </c>
      <c r="F32" s="32" t="str">
        <f>IF(OR(A32="",E32="",1-'PARÂMETROS'!$B$11-'PARÂMETROS'!$B$12&lt;=0),"",(D32+E32)/(1-'PARÂMETROS'!$B$11-'PARÂMETROS'!$B$12))</f>
        <v/>
      </c>
      <c r="G32" s="31" t="n"/>
      <c r="H32" s="32" t="str">
        <f>IF(OR(A32="",G32=""),"",G32*(1-'PARÂMETROS'!$B$12)-D32)</f>
        <v/>
      </c>
      <c r="I32" s="33" t="str">
        <f>IF(OR(A32="",G32="",G32&lt;=0),"",H32/G32)</f>
        <v/>
      </c>
    </row>
    <row r="33" ht="22" customHeight="1">
      <c r="A33" s="34" t="n"/>
      <c r="B33" s="34" t="n"/>
      <c r="C33" s="35" t="n"/>
      <c r="D33" s="36" t="n"/>
      <c r="E33" s="37" t="str">
        <f>IF(OR(A33="",'PARÂMETROS'!$B$15=""),"",C33*'PARÂMETROS'!$B$15)</f>
        <v/>
      </c>
      <c r="F33" s="37" t="str">
        <f>IF(OR(A33="",E33="",1-'PARÂMETROS'!$B$11-'PARÂMETROS'!$B$12&lt;=0),"",(D33+E33)/(1-'PARÂMETROS'!$B$11-'PARÂMETROS'!$B$12))</f>
        <v/>
      </c>
      <c r="G33" s="36" t="n"/>
      <c r="H33" s="37" t="str">
        <f>IF(OR(A33="",G33=""),"",G33*(1-'PARÂMETROS'!$B$12)-D33)</f>
        <v/>
      </c>
      <c r="I33" s="38" t="str">
        <f>IF(OR(A33="",G33="",G33&lt;=0),"",H33/G33)</f>
        <v/>
      </c>
    </row>
    <row r="34" ht="22" customHeight="1">
      <c r="A34" s="29" t="n"/>
      <c r="B34" s="29" t="n"/>
      <c r="C34" s="30" t="n"/>
      <c r="D34" s="31" t="n"/>
      <c r="E34" s="32" t="str">
        <f>IF(OR(A34="",'PARÂMETROS'!$B$15=""),"",C34*'PARÂMETROS'!$B$15)</f>
        <v/>
      </c>
      <c r="F34" s="32" t="str">
        <f>IF(OR(A34="",E34="",1-'PARÂMETROS'!$B$11-'PARÂMETROS'!$B$12&lt;=0),"",(D34+E34)/(1-'PARÂMETROS'!$B$11-'PARÂMETROS'!$B$12))</f>
        <v/>
      </c>
      <c r="G34" s="31" t="n"/>
      <c r="H34" s="32" t="str">
        <f>IF(OR(A34="",G34=""),"",G34*(1-'PARÂMETROS'!$B$12)-D34)</f>
        <v/>
      </c>
      <c r="I34" s="33" t="str">
        <f>IF(OR(A34="",G34="",G34&lt;=0),"",H34/G34)</f>
        <v/>
      </c>
    </row>
    <row r="35" ht="22" customHeight="1">
      <c r="A35" s="34" t="n"/>
      <c r="B35" s="34" t="n"/>
      <c r="C35" s="35" t="n"/>
      <c r="D35" s="36" t="n"/>
      <c r="E35" s="37" t="str">
        <f>IF(OR(A35="",'PARÂMETROS'!$B$15=""),"",C35*'PARÂMETROS'!$B$15)</f>
        <v/>
      </c>
      <c r="F35" s="37" t="str">
        <f>IF(OR(A35="",E35="",1-'PARÂMETROS'!$B$11-'PARÂMETROS'!$B$12&lt;=0),"",(D35+E35)/(1-'PARÂMETROS'!$B$11-'PARÂMETROS'!$B$12))</f>
        <v/>
      </c>
      <c r="G35" s="36" t="n"/>
      <c r="H35" s="37" t="str">
        <f>IF(OR(A35="",G35=""),"",G35*(1-'PARÂMETROS'!$B$12)-D35)</f>
        <v/>
      </c>
      <c r="I35" s="38" t="str">
        <f>IF(OR(A35="",G35="",G35&lt;=0),"",H35/G35)</f>
        <v/>
      </c>
    </row>
    <row r="36" ht="22" customHeight="1">
      <c r="A36" s="29" t="n"/>
      <c r="B36" s="29" t="n"/>
      <c r="C36" s="30" t="n"/>
      <c r="D36" s="31" t="n"/>
      <c r="E36" s="32" t="str">
        <f>IF(OR(A36="",'PARÂMETROS'!$B$15=""),"",C36*'PARÂMETROS'!$B$15)</f>
        <v/>
      </c>
      <c r="F36" s="32" t="str">
        <f>IF(OR(A36="",E36="",1-'PARÂMETROS'!$B$11-'PARÂMETROS'!$B$12&lt;=0),"",(D36+E36)/(1-'PARÂMETROS'!$B$11-'PARÂMETROS'!$B$12))</f>
        <v/>
      </c>
      <c r="G36" s="31" t="n"/>
      <c r="H36" s="32" t="str">
        <f>IF(OR(A36="",G36=""),"",G36*(1-'PARÂMETROS'!$B$12)-D36)</f>
        <v/>
      </c>
      <c r="I36" s="33" t="str">
        <f>IF(OR(A36="",G36="",G36&lt;=0),"",H36/G36)</f>
        <v/>
      </c>
    </row>
    <row r="37" ht="22" customHeight="1">
      <c r="A37" s="34" t="n"/>
      <c r="B37" s="34" t="n"/>
      <c r="C37" s="35" t="n"/>
      <c r="D37" s="36" t="n"/>
      <c r="E37" s="37" t="str">
        <f>IF(OR(A37="",'PARÂMETROS'!$B$15=""),"",C37*'PARÂMETROS'!$B$15)</f>
        <v/>
      </c>
      <c r="F37" s="37" t="str">
        <f>IF(OR(A37="",E37="",1-'PARÂMETROS'!$B$11-'PARÂMETROS'!$B$12&lt;=0),"",(D37+E37)/(1-'PARÂMETROS'!$B$11-'PARÂMETROS'!$B$12))</f>
        <v/>
      </c>
      <c r="G37" s="36" t="n"/>
      <c r="H37" s="37" t="str">
        <f>IF(OR(A37="",G37=""),"",G37*(1-'PARÂMETROS'!$B$12)-D37)</f>
        <v/>
      </c>
      <c r="I37" s="38" t="str">
        <f>IF(OR(A37="",G37="",G37&lt;=0),"",H37/G37)</f>
        <v/>
      </c>
    </row>
    <row r="38" ht="22" customHeight="1">
      <c r="A38" s="29" t="n"/>
      <c r="B38" s="29" t="n"/>
      <c r="C38" s="30" t="n"/>
      <c r="D38" s="31" t="n"/>
      <c r="E38" s="32" t="str">
        <f>IF(OR(A38="",'PARÂMETROS'!$B$15=""),"",C38*'PARÂMETROS'!$B$15)</f>
        <v/>
      </c>
      <c r="F38" s="32" t="str">
        <f>IF(OR(A38="",E38="",1-'PARÂMETROS'!$B$11-'PARÂMETROS'!$B$12&lt;=0),"",(D38+E38)/(1-'PARÂMETROS'!$B$11-'PARÂMETROS'!$B$12))</f>
        <v/>
      </c>
      <c r="G38" s="31" t="n"/>
      <c r="H38" s="32" t="str">
        <f>IF(OR(A38="",G38=""),"",G38*(1-'PARÂMETROS'!$B$12)-D38)</f>
        <v/>
      </c>
      <c r="I38" s="33" t="str">
        <f>IF(OR(A38="",G38="",G38&lt;=0),"",H38/G38)</f>
        <v/>
      </c>
    </row>
    <row r="39" ht="22" customHeight="1">
      <c r="A39" s="34" t="n"/>
      <c r="B39" s="34" t="n"/>
      <c r="C39" s="35" t="n"/>
      <c r="D39" s="36" t="n"/>
      <c r="E39" s="37" t="str">
        <f>IF(OR(A39="",'PARÂMETROS'!$B$15=""),"",C39*'PARÂMETROS'!$B$15)</f>
        <v/>
      </c>
      <c r="F39" s="37" t="str">
        <f>IF(OR(A39="",E39="",1-'PARÂMETROS'!$B$11-'PARÂMETROS'!$B$12&lt;=0),"",(D39+E39)/(1-'PARÂMETROS'!$B$11-'PARÂMETROS'!$B$12))</f>
        <v/>
      </c>
      <c r="G39" s="36" t="n"/>
      <c r="H39" s="37" t="str">
        <f>IF(OR(A39="",G39=""),"",G39*(1-'PARÂMETROS'!$B$12)-D39)</f>
        <v/>
      </c>
      <c r="I39" s="38" t="str">
        <f>IF(OR(A39="",G39="",G39&lt;=0),"",H39/G39)</f>
        <v/>
      </c>
    </row>
    <row r="40" ht="22" customHeight="1">
      <c r="A40" s="29" t="n"/>
      <c r="B40" s="29" t="n"/>
      <c r="C40" s="30" t="n"/>
      <c r="D40" s="31" t="n"/>
      <c r="E40" s="32" t="str">
        <f>IF(OR(A40="",'PARÂMETROS'!$B$15=""),"",C40*'PARÂMETROS'!$B$15)</f>
        <v/>
      </c>
      <c r="F40" s="32" t="str">
        <f>IF(OR(A40="",E40="",1-'PARÂMETROS'!$B$11-'PARÂMETROS'!$B$12&lt;=0),"",(D40+E40)/(1-'PARÂMETROS'!$B$11-'PARÂMETROS'!$B$12))</f>
        <v/>
      </c>
      <c r="G40" s="31" t="n"/>
      <c r="H40" s="32" t="str">
        <f>IF(OR(A40="",G40=""),"",G40*(1-'PARÂMETROS'!$B$12)-D40)</f>
        <v/>
      </c>
      <c r="I40" s="33" t="str">
        <f>IF(OR(A40="",G40="",G40&lt;=0),"",H40/G40)</f>
        <v/>
      </c>
    </row>
    <row r="41" ht="22" customHeight="1">
      <c r="A41" s="34" t="n"/>
      <c r="B41" s="34" t="n"/>
      <c r="C41" s="35" t="n"/>
      <c r="D41" s="36" t="n"/>
      <c r="E41" s="37" t="str">
        <f>IF(OR(A41="",'PARÂMETROS'!$B$15=""),"",C41*'PARÂMETROS'!$B$15)</f>
        <v/>
      </c>
      <c r="F41" s="37" t="str">
        <f>IF(OR(A41="",E41="",1-'PARÂMETROS'!$B$11-'PARÂMETROS'!$B$12&lt;=0),"",(D41+E41)/(1-'PARÂMETROS'!$B$11-'PARÂMETROS'!$B$12))</f>
        <v/>
      </c>
      <c r="G41" s="36" t="n"/>
      <c r="H41" s="37" t="str">
        <f>IF(OR(A41="",G41=""),"",G41*(1-'PARÂMETROS'!$B$12)-D41)</f>
        <v/>
      </c>
      <c r="I41" s="38" t="str">
        <f>IF(OR(A41="",G41="",G41&lt;=0),"",H41/G41)</f>
        <v/>
      </c>
    </row>
    <row r="42" ht="22" customHeight="1">
      <c r="A42" s="29" t="n"/>
      <c r="B42" s="29" t="n"/>
      <c r="C42" s="30" t="n"/>
      <c r="D42" s="31" t="n"/>
      <c r="E42" s="32" t="str">
        <f>IF(OR(A42="",'PARÂMETROS'!$B$15=""),"",C42*'PARÂMETROS'!$B$15)</f>
        <v/>
      </c>
      <c r="F42" s="32" t="str">
        <f>IF(OR(A42="",E42="",1-'PARÂMETROS'!$B$11-'PARÂMETROS'!$B$12&lt;=0),"",(D42+E42)/(1-'PARÂMETROS'!$B$11-'PARÂMETROS'!$B$12))</f>
        <v/>
      </c>
      <c r="G42" s="31" t="n"/>
      <c r="H42" s="32" t="str">
        <f>IF(OR(A42="",G42=""),"",G42*(1-'PARÂMETROS'!$B$12)-D42)</f>
        <v/>
      </c>
      <c r="I42" s="33" t="str">
        <f>IF(OR(A42="",G42="",G42&lt;=0),"",H42/G42)</f>
        <v/>
      </c>
    </row>
    <row r="43" ht="22" customHeight="1">
      <c r="A43" s="34" t="n"/>
      <c r="B43" s="34" t="n"/>
      <c r="C43" s="35" t="n"/>
      <c r="D43" s="36" t="n"/>
      <c r="E43" s="37" t="str">
        <f>IF(OR(A43="",'PARÂMETROS'!$B$15=""),"",C43*'PARÂMETROS'!$B$15)</f>
        <v/>
      </c>
      <c r="F43" s="37" t="str">
        <f>IF(OR(A43="",E43="",1-'PARÂMETROS'!$B$11-'PARÂMETROS'!$B$12&lt;=0),"",(D43+E43)/(1-'PARÂMETROS'!$B$11-'PARÂMETROS'!$B$12))</f>
        <v/>
      </c>
      <c r="G43" s="36" t="n"/>
      <c r="H43" s="37" t="str">
        <f>IF(OR(A43="",G43=""),"",G43*(1-'PARÂMETROS'!$B$12)-D43)</f>
        <v/>
      </c>
      <c r="I43" s="38" t="str">
        <f>IF(OR(A43="",G43="",G43&lt;=0),"",H43/G43)</f>
        <v/>
      </c>
    </row>
    <row r="44" ht="22" customHeight="1">
      <c r="A44" s="29" t="n"/>
      <c r="B44" s="29" t="n"/>
      <c r="C44" s="30" t="n"/>
      <c r="D44" s="31" t="n"/>
      <c r="E44" s="32" t="str">
        <f>IF(OR(A44="",'PARÂMETROS'!$B$15=""),"",C44*'PARÂMETROS'!$B$15)</f>
        <v/>
      </c>
      <c r="F44" s="32" t="str">
        <f>IF(OR(A44="",E44="",1-'PARÂMETROS'!$B$11-'PARÂMETROS'!$B$12&lt;=0),"",(D44+E44)/(1-'PARÂMETROS'!$B$11-'PARÂMETROS'!$B$12))</f>
        <v/>
      </c>
      <c r="G44" s="31" t="n"/>
      <c r="H44" s="32" t="str">
        <f>IF(OR(A44="",G44=""),"",G44*(1-'PARÂMETROS'!$B$12)-D44)</f>
        <v/>
      </c>
      <c r="I44" s="33" t="str">
        <f>IF(OR(A44="",G44="",G44&lt;=0),"",H44/G44)</f>
        <v/>
      </c>
    </row>
    <row r="45" ht="22" customHeight="1">
      <c r="A45" s="34" t="n"/>
      <c r="B45" s="34" t="n"/>
      <c r="C45" s="35" t="n"/>
      <c r="D45" s="36" t="n"/>
      <c r="E45" s="37" t="str">
        <f>IF(OR(A45="",'PARÂMETROS'!$B$15=""),"",C45*'PARÂMETROS'!$B$15)</f>
        <v/>
      </c>
      <c r="F45" s="37" t="str">
        <f>IF(OR(A45="",E45="",1-'PARÂMETROS'!$B$11-'PARÂMETROS'!$B$12&lt;=0),"",(D45+E45)/(1-'PARÂMETROS'!$B$11-'PARÂMETROS'!$B$12))</f>
        <v/>
      </c>
      <c r="G45" s="36" t="n"/>
      <c r="H45" s="37" t="str">
        <f>IF(OR(A45="",G45=""),"",G45*(1-'PARÂMETROS'!$B$12)-D45)</f>
        <v/>
      </c>
      <c r="I45" s="38" t="str">
        <f>IF(OR(A45="",G45="",G45&lt;=0),"",H45/G45)</f>
        <v/>
      </c>
    </row>
    <row r="46" ht="22" customHeight="1">
      <c r="A46" s="29" t="n"/>
      <c r="B46" s="29" t="n"/>
      <c r="C46" s="30" t="n"/>
      <c r="D46" s="31" t="n"/>
      <c r="E46" s="32" t="str">
        <f>IF(OR(A46="",'PARÂMETROS'!$B$15=""),"",C46*'PARÂMETROS'!$B$15)</f>
        <v/>
      </c>
      <c r="F46" s="32" t="str">
        <f>IF(OR(A46="",E46="",1-'PARÂMETROS'!$B$11-'PARÂMETROS'!$B$12&lt;=0),"",(D46+E46)/(1-'PARÂMETROS'!$B$11-'PARÂMETROS'!$B$12))</f>
        <v/>
      </c>
      <c r="G46" s="31" t="n"/>
      <c r="H46" s="32" t="str">
        <f>IF(OR(A46="",G46=""),"",G46*(1-'PARÂMETROS'!$B$12)-D46)</f>
        <v/>
      </c>
      <c r="I46" s="33" t="str">
        <f>IF(OR(A46="",G46="",G46&lt;=0),"",H46/G46)</f>
        <v/>
      </c>
    </row>
    <row r="47" ht="22" customHeight="1">
      <c r="A47" s="34" t="n"/>
      <c r="B47" s="34" t="n"/>
      <c r="C47" s="35" t="n"/>
      <c r="D47" s="36" t="n"/>
      <c r="E47" s="37" t="str">
        <f>IF(OR(A47="",'PARÂMETROS'!$B$15=""),"",C47*'PARÂMETROS'!$B$15)</f>
        <v/>
      </c>
      <c r="F47" s="37" t="str">
        <f>IF(OR(A47="",E47="",1-'PARÂMETROS'!$B$11-'PARÂMETROS'!$B$12&lt;=0),"",(D47+E47)/(1-'PARÂMETROS'!$B$11-'PARÂMETROS'!$B$12))</f>
        <v/>
      </c>
      <c r="G47" s="36" t="n"/>
      <c r="H47" s="37" t="str">
        <f>IF(OR(A47="",G47=""),"",G47*(1-'PARÂMETROS'!$B$12)-D47)</f>
        <v/>
      </c>
      <c r="I47" s="38" t="str">
        <f>IF(OR(A47="",G47="",G47&lt;=0),"",H47/G47)</f>
        <v/>
      </c>
    </row>
    <row r="48" ht="22" customHeight="1">
      <c r="A48" s="29" t="n"/>
      <c r="B48" s="29" t="n"/>
      <c r="C48" s="30" t="n"/>
      <c r="D48" s="31" t="n"/>
      <c r="E48" s="32" t="str">
        <f>IF(OR(A48="",'PARÂMETROS'!$B$15=""),"",C48*'PARÂMETROS'!$B$15)</f>
        <v/>
      </c>
      <c r="F48" s="32" t="str">
        <f>IF(OR(A48="",E48="",1-'PARÂMETROS'!$B$11-'PARÂMETROS'!$B$12&lt;=0),"",(D48+E48)/(1-'PARÂMETROS'!$B$11-'PARÂMETROS'!$B$12))</f>
        <v/>
      </c>
      <c r="G48" s="31" t="n"/>
      <c r="H48" s="32" t="str">
        <f>IF(OR(A48="",G48=""),"",G48*(1-'PARÂMETROS'!$B$12)-D48)</f>
        <v/>
      </c>
      <c r="I48" s="33" t="str">
        <f>IF(OR(A48="",G48="",G48&lt;=0),"",H48/G48)</f>
        <v/>
      </c>
    </row>
    <row r="49" ht="22" customHeight="1">
      <c r="A49" s="34" t="n"/>
      <c r="B49" s="34" t="n"/>
      <c r="C49" s="35" t="n"/>
      <c r="D49" s="36" t="n"/>
      <c r="E49" s="37" t="str">
        <f>IF(OR(A49="",'PARÂMETROS'!$B$15=""),"",C49*'PARÂMETROS'!$B$15)</f>
        <v/>
      </c>
      <c r="F49" s="37" t="str">
        <f>IF(OR(A49="",E49="",1-'PARÂMETROS'!$B$11-'PARÂMETROS'!$B$12&lt;=0),"",(D49+E49)/(1-'PARÂMETROS'!$B$11-'PARÂMETROS'!$B$12))</f>
        <v/>
      </c>
      <c r="G49" s="36" t="n"/>
      <c r="H49" s="37" t="str">
        <f>IF(OR(A49="",G49=""),"",G49*(1-'PARÂMETROS'!$B$12)-D49)</f>
        <v/>
      </c>
      <c r="I49" s="38" t="str">
        <f>IF(OR(A49="",G49="",G49&lt;=0),"",H49/G49)</f>
        <v/>
      </c>
    </row>
    <row r="50" ht="22" customHeight="1">
      <c r="A50" s="29" t="n"/>
      <c r="B50" s="29" t="n"/>
      <c r="C50" s="30" t="n"/>
      <c r="D50" s="31" t="n"/>
      <c r="E50" s="32" t="str">
        <f>IF(OR(A50="",'PARÂMETROS'!$B$15=""),"",C50*'PARÂMETROS'!$B$15)</f>
        <v/>
      </c>
      <c r="F50" s="32" t="str">
        <f>IF(OR(A50="",E50="",1-'PARÂMETROS'!$B$11-'PARÂMETROS'!$B$12&lt;=0),"",(D50+E50)/(1-'PARÂMETROS'!$B$11-'PARÂMETROS'!$B$12))</f>
        <v/>
      </c>
      <c r="G50" s="31" t="n"/>
      <c r="H50" s="32" t="str">
        <f>IF(OR(A50="",G50=""),"",G50*(1-'PARÂMETROS'!$B$12)-D50)</f>
        <v/>
      </c>
      <c r="I50" s="33" t="str">
        <f>IF(OR(A50="",G50="",G50&lt;=0),"",H50/G50)</f>
        <v/>
      </c>
    </row>
    <row r="51" ht="22" customHeight="1">
      <c r="A51" s="34" t="n"/>
      <c r="B51" s="34" t="n"/>
      <c r="C51" s="35" t="n"/>
      <c r="D51" s="36" t="n"/>
      <c r="E51" s="37" t="str">
        <f>IF(OR(A51="",'PARÂMETROS'!$B$15=""),"",C51*'PARÂMETROS'!$B$15)</f>
        <v/>
      </c>
      <c r="F51" s="37" t="str">
        <f>IF(OR(A51="",E51="",1-'PARÂMETROS'!$B$11-'PARÂMETROS'!$B$12&lt;=0),"",(D51+E51)/(1-'PARÂMETROS'!$B$11-'PARÂMETROS'!$B$12))</f>
        <v/>
      </c>
      <c r="G51" s="36" t="n"/>
      <c r="H51" s="37" t="str">
        <f>IF(OR(A51="",G51=""),"",G51*(1-'PARÂMETROS'!$B$12)-D51)</f>
        <v/>
      </c>
      <c r="I51" s="38" t="str">
        <f>IF(OR(A51="",G51="",G51&lt;=0),"",H51/G51)</f>
        <v/>
      </c>
    </row>
    <row r="52" ht="22" customHeight="1">
      <c r="A52" s="29" t="n"/>
      <c r="B52" s="29" t="n"/>
      <c r="C52" s="30" t="n"/>
      <c r="D52" s="31" t="n"/>
      <c r="E52" s="32" t="str">
        <f>IF(OR(A52="",'PARÂMETROS'!$B$15=""),"",C52*'PARÂMETROS'!$B$15)</f>
        <v/>
      </c>
      <c r="F52" s="32" t="str">
        <f>IF(OR(A52="",E52="",1-'PARÂMETROS'!$B$11-'PARÂMETROS'!$B$12&lt;=0),"",(D52+E52)/(1-'PARÂMETROS'!$B$11-'PARÂMETROS'!$B$12))</f>
        <v/>
      </c>
      <c r="G52" s="31" t="n"/>
      <c r="H52" s="32" t="str">
        <f>IF(OR(A52="",G52=""),"",G52*(1-'PARÂMETROS'!$B$12)-D52)</f>
        <v/>
      </c>
      <c r="I52" s="33" t="str">
        <f>IF(OR(A52="",G52="",G52&lt;=0),"",H52/G52)</f>
        <v/>
      </c>
    </row>
    <row r="53" ht="22" customHeight="1">
      <c r="A53" s="34" t="n"/>
      <c r="B53" s="34" t="n"/>
      <c r="C53" s="35" t="n"/>
      <c r="D53" s="36" t="n"/>
      <c r="E53" s="37" t="str">
        <f>IF(OR(A53="",'PARÂMETROS'!$B$15=""),"",C53*'PARÂMETROS'!$B$15)</f>
        <v/>
      </c>
      <c r="F53" s="37" t="str">
        <f>IF(OR(A53="",E53="",1-'PARÂMETROS'!$B$11-'PARÂMETROS'!$B$12&lt;=0),"",(D53+E53)/(1-'PARÂMETROS'!$B$11-'PARÂMETROS'!$B$12))</f>
        <v/>
      </c>
      <c r="G53" s="36" t="n"/>
      <c r="H53" s="37" t="str">
        <f>IF(OR(A53="",G53=""),"",G53*(1-'PARÂMETROS'!$B$12)-D53)</f>
        <v/>
      </c>
      <c r="I53" s="38" t="str">
        <f>IF(OR(A53="",G53="",G53&lt;=0),"",H53/G53)</f>
        <v/>
      </c>
    </row>
    <row r="54" ht="22" customHeight="1">
      <c r="A54" s="29" t="n"/>
      <c r="B54" s="29" t="n"/>
      <c r="C54" s="30" t="n"/>
      <c r="D54" s="31" t="n"/>
      <c r="E54" s="32" t="str">
        <f>IF(OR(A54="",'PARÂMETROS'!$B$15=""),"",C54*'PARÂMETROS'!$B$15)</f>
        <v/>
      </c>
      <c r="F54" s="32" t="str">
        <f>IF(OR(A54="",E54="",1-'PARÂMETROS'!$B$11-'PARÂMETROS'!$B$12&lt;=0),"",(D54+E54)/(1-'PARÂMETROS'!$B$11-'PARÂMETROS'!$B$12))</f>
        <v/>
      </c>
      <c r="G54" s="31" t="n"/>
      <c r="H54" s="32" t="str">
        <f>IF(OR(A54="",G54=""),"",G54*(1-'PARÂMETROS'!$B$12)-D54)</f>
        <v/>
      </c>
      <c r="I54" s="33" t="str">
        <f>IF(OR(A54="",G54="",G54&lt;=0),"",H54/G54)</f>
        <v/>
      </c>
    </row>
    <row r="55" ht="22" customHeight="1">
      <c r="A55" s="34" t="n"/>
      <c r="B55" s="34" t="n"/>
      <c r="C55" s="35" t="n"/>
      <c r="D55" s="36" t="n"/>
      <c r="E55" s="37" t="str">
        <f>IF(OR(A55="",'PARÂMETROS'!$B$15=""),"",C55*'PARÂMETROS'!$B$15)</f>
        <v/>
      </c>
      <c r="F55" s="37" t="str">
        <f>IF(OR(A55="",E55="",1-'PARÂMETROS'!$B$11-'PARÂMETROS'!$B$12&lt;=0),"",(D55+E55)/(1-'PARÂMETROS'!$B$11-'PARÂMETROS'!$B$12))</f>
        <v/>
      </c>
      <c r="G55" s="36" t="n"/>
      <c r="H55" s="37" t="str">
        <f>IF(OR(A55="",G55=""),"",G55*(1-'PARÂMETROS'!$B$12)-D55)</f>
        <v/>
      </c>
      <c r="I55" s="38" t="str">
        <f>IF(OR(A55="",G55="",G55&lt;=0),"",H55/G55)</f>
        <v/>
      </c>
    </row>
    <row r="56" ht="22" customHeight="1">
      <c r="A56" s="29" t="n"/>
      <c r="B56" s="29" t="n"/>
      <c r="C56" s="30" t="n"/>
      <c r="D56" s="31" t="n"/>
      <c r="E56" s="32" t="str">
        <f>IF(OR(A56="",'PARÂMETROS'!$B$15=""),"",C56*'PARÂMETROS'!$B$15)</f>
        <v/>
      </c>
      <c r="F56" s="32" t="str">
        <f>IF(OR(A56="",E56="",1-'PARÂMETROS'!$B$11-'PARÂMETROS'!$B$12&lt;=0),"",(D56+E56)/(1-'PARÂMETROS'!$B$11-'PARÂMETROS'!$B$12))</f>
        <v/>
      </c>
      <c r="G56" s="31" t="n"/>
      <c r="H56" s="32" t="str">
        <f>IF(OR(A56="",G56=""),"",G56*(1-'PARÂMETROS'!$B$12)-D56)</f>
        <v/>
      </c>
      <c r="I56" s="33" t="str">
        <f>IF(OR(A56="",G56="",G56&lt;=0),"",H56/G56)</f>
        <v/>
      </c>
    </row>
    <row r="57" ht="22" customHeight="1">
      <c r="A57" s="34" t="n"/>
      <c r="B57" s="34" t="n"/>
      <c r="C57" s="35" t="n"/>
      <c r="D57" s="36" t="n"/>
      <c r="E57" s="37" t="str">
        <f>IF(OR(A57="",'PARÂMETROS'!$B$15=""),"",C57*'PARÂMETROS'!$B$15)</f>
        <v/>
      </c>
      <c r="F57" s="37" t="str">
        <f>IF(OR(A57="",E57="",1-'PARÂMETROS'!$B$11-'PARÂMETROS'!$B$12&lt;=0),"",(D57+E57)/(1-'PARÂMETROS'!$B$11-'PARÂMETROS'!$B$12))</f>
        <v/>
      </c>
      <c r="G57" s="36" t="n"/>
      <c r="H57" s="37" t="str">
        <f>IF(OR(A57="",G57=""),"",G57*(1-'PARÂMETROS'!$B$12)-D57)</f>
        <v/>
      </c>
      <c r="I57" s="38" t="str">
        <f>IF(OR(A57="",G57="",G57&lt;=0),"",H57/G57)</f>
        <v/>
      </c>
    </row>
    <row r="58" ht="22" customHeight="1">
      <c r="A58" s="29" t="n"/>
      <c r="B58" s="29" t="n"/>
      <c r="C58" s="30" t="n"/>
      <c r="D58" s="31" t="n"/>
      <c r="E58" s="32" t="str">
        <f>IF(OR(A58="",'PARÂMETROS'!$B$15=""),"",C58*'PARÂMETROS'!$B$15)</f>
        <v/>
      </c>
      <c r="F58" s="32" t="str">
        <f>IF(OR(A58="",E58="",1-'PARÂMETROS'!$B$11-'PARÂMETROS'!$B$12&lt;=0),"",(D58+E58)/(1-'PARÂMETROS'!$B$11-'PARÂMETROS'!$B$12))</f>
        <v/>
      </c>
      <c r="G58" s="31" t="n"/>
      <c r="H58" s="32" t="str">
        <f>IF(OR(A58="",G58=""),"",G58*(1-'PARÂMETROS'!$B$12)-D58)</f>
        <v/>
      </c>
      <c r="I58" s="33" t="str">
        <f>IF(OR(A58="",G58="",G58&lt;=0),"",H58/G58)</f>
        <v/>
      </c>
    </row>
    <row r="59" ht="22" customHeight="1">
      <c r="A59" s="34" t="n"/>
      <c r="B59" s="34" t="n"/>
      <c r="C59" s="35" t="n"/>
      <c r="D59" s="36" t="n"/>
      <c r="E59" s="37" t="str">
        <f>IF(OR(A59="",'PARÂMETROS'!$B$15=""),"",C59*'PARÂMETROS'!$B$15)</f>
        <v/>
      </c>
      <c r="F59" s="37" t="str">
        <f>IF(OR(A59="",E59="",1-'PARÂMETROS'!$B$11-'PARÂMETROS'!$B$12&lt;=0),"",(D59+E59)/(1-'PARÂMETROS'!$B$11-'PARÂMETROS'!$B$12))</f>
        <v/>
      </c>
      <c r="G59" s="36" t="n"/>
      <c r="H59" s="37" t="str">
        <f>IF(OR(A59="",G59=""),"",G59*(1-'PARÂMETROS'!$B$12)-D59)</f>
        <v/>
      </c>
      <c r="I59" s="38" t="str">
        <f>IF(OR(A59="",G59="",G59&lt;=0),"",H59/G59)</f>
        <v/>
      </c>
    </row>
    <row r="60" ht="22" customHeight="1">
      <c r="A60" s="29" t="n"/>
      <c r="B60" s="29" t="n"/>
      <c r="C60" s="30" t="n"/>
      <c r="D60" s="31" t="n"/>
      <c r="E60" s="32" t="str">
        <f>IF(OR(A60="",'PARÂMETROS'!$B$15=""),"",C60*'PARÂMETROS'!$B$15)</f>
        <v/>
      </c>
      <c r="F60" s="32" t="str">
        <f>IF(OR(A60="",E60="",1-'PARÂMETROS'!$B$11-'PARÂMETROS'!$B$12&lt;=0),"",(D60+E60)/(1-'PARÂMETROS'!$B$11-'PARÂMETROS'!$B$12))</f>
        <v/>
      </c>
      <c r="G60" s="31" t="n"/>
      <c r="H60" s="32" t="str">
        <f>IF(OR(A60="",G60=""),"",G60*(1-'PARÂMETROS'!$B$12)-D60)</f>
        <v/>
      </c>
      <c r="I60" s="33" t="str">
        <f>IF(OR(A60="",G60="",G60&lt;=0),"",H60/G60)</f>
        <v/>
      </c>
    </row>
    <row r="61" ht="22" customHeight="1">
      <c r="A61" s="34" t="n"/>
      <c r="B61" s="34" t="n"/>
      <c r="C61" s="35" t="n"/>
      <c r="D61" s="36" t="n"/>
      <c r="E61" s="37" t="str">
        <f>IF(OR(A61="",'PARÂMETROS'!$B$15=""),"",C61*'PARÂMETROS'!$B$15)</f>
        <v/>
      </c>
      <c r="F61" s="37" t="str">
        <f>IF(OR(A61="",E61="",1-'PARÂMETROS'!$B$11-'PARÂMETROS'!$B$12&lt;=0),"",(D61+E61)/(1-'PARÂMETROS'!$B$11-'PARÂMETROS'!$B$12))</f>
        <v/>
      </c>
      <c r="G61" s="36" t="n"/>
      <c r="H61" s="37" t="str">
        <f>IF(OR(A61="",G61=""),"",G61*(1-'PARÂMETROS'!$B$12)-D61)</f>
        <v/>
      </c>
      <c r="I61" s="38" t="str">
        <f>IF(OR(A61="",G61="",G61&lt;=0),"",H61/G61)</f>
        <v/>
      </c>
    </row>
    <row r="62" ht="22" customHeight="1">
      <c r="A62" s="29" t="n"/>
      <c r="B62" s="29" t="n"/>
      <c r="C62" s="30" t="n"/>
      <c r="D62" s="31" t="n"/>
      <c r="E62" s="32" t="str">
        <f>IF(OR(A62="",'PARÂMETROS'!$B$15=""),"",C62*'PARÂMETROS'!$B$15)</f>
        <v/>
      </c>
      <c r="F62" s="32" t="str">
        <f>IF(OR(A62="",E62="",1-'PARÂMETROS'!$B$11-'PARÂMETROS'!$B$12&lt;=0),"",(D62+E62)/(1-'PARÂMETROS'!$B$11-'PARÂMETROS'!$B$12))</f>
        <v/>
      </c>
      <c r="G62" s="31" t="n"/>
      <c r="H62" s="32" t="str">
        <f>IF(OR(A62="",G62=""),"",G62*(1-'PARÂMETROS'!$B$12)-D62)</f>
        <v/>
      </c>
      <c r="I62" s="33" t="str">
        <f>IF(OR(A62="",G62="",G62&lt;=0),"",H62/G62)</f>
        <v/>
      </c>
    </row>
    <row r="63" ht="22" customHeight="1">
      <c r="A63" s="34" t="n"/>
      <c r="B63" s="34" t="n"/>
      <c r="C63" s="35" t="n"/>
      <c r="D63" s="36" t="n"/>
      <c r="E63" s="37" t="str">
        <f>IF(OR(A63="",'PARÂMETROS'!$B$15=""),"",C63*'PARÂMETROS'!$B$15)</f>
        <v/>
      </c>
      <c r="F63" s="37" t="str">
        <f>IF(OR(A63="",E63="",1-'PARÂMETROS'!$B$11-'PARÂMETROS'!$B$12&lt;=0),"",(D63+E63)/(1-'PARÂMETROS'!$B$11-'PARÂMETROS'!$B$12))</f>
        <v/>
      </c>
      <c r="G63" s="36" t="n"/>
      <c r="H63" s="37" t="str">
        <f>IF(OR(A63="",G63=""),"",G63*(1-'PARÂMETROS'!$B$12)-D63)</f>
        <v/>
      </c>
      <c r="I63" s="38" t="str">
        <f>IF(OR(A63="",G63="",G63&lt;=0),"",H63/G63)</f>
        <v/>
      </c>
    </row>
    <row r="64" ht="22" customHeight="1">
      <c r="A64" s="29" t="n"/>
      <c r="B64" s="29" t="n"/>
      <c r="C64" s="30" t="n"/>
      <c r="D64" s="31" t="n"/>
      <c r="E64" s="32" t="str">
        <f>IF(OR(A64="",'PARÂMETROS'!$B$15=""),"",C64*'PARÂMETROS'!$B$15)</f>
        <v/>
      </c>
      <c r="F64" s="32" t="str">
        <f>IF(OR(A64="",E64="",1-'PARÂMETROS'!$B$11-'PARÂMETROS'!$B$12&lt;=0),"",(D64+E64)/(1-'PARÂMETROS'!$B$11-'PARÂMETROS'!$B$12))</f>
        <v/>
      </c>
      <c r="G64" s="31" t="n"/>
      <c r="H64" s="32" t="str">
        <f>IF(OR(A64="",G64=""),"",G64*(1-'PARÂMETROS'!$B$12)-D64)</f>
        <v/>
      </c>
      <c r="I64" s="33" t="str">
        <f>IF(OR(A64="",G64="",G64&lt;=0),"",H64/G64)</f>
        <v/>
      </c>
    </row>
    <row r="65" ht="22" customHeight="1">
      <c r="A65" s="34" t="n"/>
      <c r="B65" s="34" t="n"/>
      <c r="C65" s="35" t="n"/>
      <c r="D65" s="36" t="n"/>
      <c r="E65" s="37" t="str">
        <f>IF(OR(A65="",'PARÂMETROS'!$B$15=""),"",C65*'PARÂMETROS'!$B$15)</f>
        <v/>
      </c>
      <c r="F65" s="37" t="str">
        <f>IF(OR(A65="",E65="",1-'PARÂMETROS'!$B$11-'PARÂMETROS'!$B$12&lt;=0),"",(D65+E65)/(1-'PARÂMETROS'!$B$11-'PARÂMETROS'!$B$12))</f>
        <v/>
      </c>
      <c r="G65" s="36" t="n"/>
      <c r="H65" s="37" t="str">
        <f>IF(OR(A65="",G65=""),"",G65*(1-'PARÂMETROS'!$B$12)-D65)</f>
        <v/>
      </c>
      <c r="I65" s="38" t="str">
        <f>IF(OR(A65="",G65="",G65&lt;=0),"",H65/G65)</f>
        <v/>
      </c>
    </row>
    <row r="66" ht="22" customHeight="1">
      <c r="A66" s="29" t="n"/>
      <c r="B66" s="29" t="n"/>
      <c r="C66" s="30" t="n"/>
      <c r="D66" s="31" t="n"/>
      <c r="E66" s="32" t="str">
        <f>IF(OR(A66="",'PARÂMETROS'!$B$15=""),"",C66*'PARÂMETROS'!$B$15)</f>
        <v/>
      </c>
      <c r="F66" s="32" t="str">
        <f>IF(OR(A66="",E66="",1-'PARÂMETROS'!$B$11-'PARÂMETROS'!$B$12&lt;=0),"",(D66+E66)/(1-'PARÂMETROS'!$B$11-'PARÂMETROS'!$B$12))</f>
        <v/>
      </c>
      <c r="G66" s="31" t="n"/>
      <c r="H66" s="32" t="str">
        <f>IF(OR(A66="",G66=""),"",G66*(1-'PARÂMETROS'!$B$12)-D66)</f>
        <v/>
      </c>
      <c r="I66" s="33" t="str">
        <f>IF(OR(A66="",G66="",G66&lt;=0),"",H66/G66)</f>
        <v/>
      </c>
    </row>
    <row r="67" ht="22" customHeight="1">
      <c r="A67" s="34" t="n"/>
      <c r="B67" s="34" t="n"/>
      <c r="C67" s="35" t="n"/>
      <c r="D67" s="36" t="n"/>
      <c r="E67" s="37" t="str">
        <f>IF(OR(A67="",'PARÂMETROS'!$B$15=""),"",C67*'PARÂMETROS'!$B$15)</f>
        <v/>
      </c>
      <c r="F67" s="37" t="str">
        <f>IF(OR(A67="",E67="",1-'PARÂMETROS'!$B$11-'PARÂMETROS'!$B$12&lt;=0),"",(D67+E67)/(1-'PARÂMETROS'!$B$11-'PARÂMETROS'!$B$12))</f>
        <v/>
      </c>
      <c r="G67" s="36" t="n"/>
      <c r="H67" s="37" t="str">
        <f>IF(OR(A67="",G67=""),"",G67*(1-'PARÂMETROS'!$B$12)-D67)</f>
        <v/>
      </c>
      <c r="I67" s="38" t="str">
        <f>IF(OR(A67="",G67="",G67&lt;=0),"",H67/G67)</f>
        <v/>
      </c>
    </row>
    <row r="68" ht="22" customHeight="1">
      <c r="A68" s="29" t="n"/>
      <c r="B68" s="29" t="n"/>
      <c r="C68" s="30" t="n"/>
      <c r="D68" s="31" t="n"/>
      <c r="E68" s="32" t="str">
        <f>IF(OR(A68="",'PARÂMETROS'!$B$15=""),"",C68*'PARÂMETROS'!$B$15)</f>
        <v/>
      </c>
      <c r="F68" s="32" t="str">
        <f>IF(OR(A68="",E68="",1-'PARÂMETROS'!$B$11-'PARÂMETROS'!$B$12&lt;=0),"",(D68+E68)/(1-'PARÂMETROS'!$B$11-'PARÂMETROS'!$B$12))</f>
        <v/>
      </c>
      <c r="G68" s="31" t="n"/>
      <c r="H68" s="32" t="str">
        <f>IF(OR(A68="",G68=""),"",G68*(1-'PARÂMETROS'!$B$12)-D68)</f>
        <v/>
      </c>
      <c r="I68" s="33" t="str">
        <f>IF(OR(A68="",G68="",G68&lt;=0),"",H68/G68)</f>
        <v/>
      </c>
    </row>
    <row r="69" ht="22" customHeight="1">
      <c r="A69" s="34" t="n"/>
      <c r="B69" s="34" t="n"/>
      <c r="C69" s="35" t="n"/>
      <c r="D69" s="36" t="n"/>
      <c r="E69" s="37" t="str">
        <f>IF(OR(A69="",'PARÂMETROS'!$B$15=""),"",C69*'PARÂMETROS'!$B$15)</f>
        <v/>
      </c>
      <c r="F69" s="37" t="str">
        <f>IF(OR(A69="",E69="",1-'PARÂMETROS'!$B$11-'PARÂMETROS'!$B$12&lt;=0),"",(D69+E69)/(1-'PARÂMETROS'!$B$11-'PARÂMETROS'!$B$12))</f>
        <v/>
      </c>
      <c r="G69" s="36" t="n"/>
      <c r="H69" s="37" t="str">
        <f>IF(OR(A69="",G69=""),"",G69*(1-'PARÂMETROS'!$B$12)-D69)</f>
        <v/>
      </c>
      <c r="I69" s="38" t="str">
        <f>IF(OR(A69="",G69="",G69&lt;=0),"",H69/G69)</f>
        <v/>
      </c>
    </row>
    <row r="70" ht="22" customHeight="1">
      <c r="A70" s="29" t="n"/>
      <c r="B70" s="29" t="n"/>
      <c r="C70" s="30" t="n"/>
      <c r="D70" s="31" t="n"/>
      <c r="E70" s="32" t="str">
        <f>IF(OR(A70="",'PARÂMETROS'!$B$15=""),"",C70*'PARÂMETROS'!$B$15)</f>
        <v/>
      </c>
      <c r="F70" s="32" t="str">
        <f>IF(OR(A70="",E70="",1-'PARÂMETROS'!$B$11-'PARÂMETROS'!$B$12&lt;=0),"",(D70+E70)/(1-'PARÂMETROS'!$B$11-'PARÂMETROS'!$B$12))</f>
        <v/>
      </c>
      <c r="G70" s="31" t="n"/>
      <c r="H70" s="32" t="str">
        <f>IF(OR(A70="",G70=""),"",G70*(1-'PARÂMETROS'!$B$12)-D70)</f>
        <v/>
      </c>
      <c r="I70" s="33" t="str">
        <f>IF(OR(A70="",G70="",G70&lt;=0),"",H70/G70)</f>
        <v/>
      </c>
    </row>
    <row r="71" ht="22" customHeight="1">
      <c r="A71" s="34" t="n"/>
      <c r="B71" s="34" t="n"/>
      <c r="C71" s="35" t="n"/>
      <c r="D71" s="36" t="n"/>
      <c r="E71" s="37" t="str">
        <f>IF(OR(A71="",'PARÂMETROS'!$B$15=""),"",C71*'PARÂMETROS'!$B$15)</f>
        <v/>
      </c>
      <c r="F71" s="37" t="str">
        <f>IF(OR(A71="",E71="",1-'PARÂMETROS'!$B$11-'PARÂMETROS'!$B$12&lt;=0),"",(D71+E71)/(1-'PARÂMETROS'!$B$11-'PARÂMETROS'!$B$12))</f>
        <v/>
      </c>
      <c r="G71" s="36" t="n"/>
      <c r="H71" s="37" t="str">
        <f>IF(OR(A71="",G71=""),"",G71*(1-'PARÂMETROS'!$B$12)-D71)</f>
        <v/>
      </c>
      <c r="I71" s="38" t="str">
        <f>IF(OR(A71="",G71="",G71&lt;=0),"",H71/G71)</f>
        <v/>
      </c>
    </row>
    <row r="72" ht="22" customHeight="1">
      <c r="A72" s="29" t="n"/>
      <c r="B72" s="29" t="n"/>
      <c r="C72" s="30" t="n"/>
      <c r="D72" s="31" t="n"/>
      <c r="E72" s="32" t="str">
        <f>IF(OR(A72="",'PARÂMETROS'!$B$15=""),"",C72*'PARÂMETROS'!$B$15)</f>
        <v/>
      </c>
      <c r="F72" s="32" t="str">
        <f>IF(OR(A72="",E72="",1-'PARÂMETROS'!$B$11-'PARÂMETROS'!$B$12&lt;=0),"",(D72+E72)/(1-'PARÂMETROS'!$B$11-'PARÂMETROS'!$B$12))</f>
        <v/>
      </c>
      <c r="G72" s="31" t="n"/>
      <c r="H72" s="32" t="str">
        <f>IF(OR(A72="",G72=""),"",G72*(1-'PARÂMETROS'!$B$12)-D72)</f>
        <v/>
      </c>
      <c r="I72" s="33" t="str">
        <f>IF(OR(A72="",G72="",G72&lt;=0),"",H72/G72)</f>
        <v/>
      </c>
    </row>
    <row r="73" ht="22" customHeight="1">
      <c r="A73" s="34" t="n"/>
      <c r="B73" s="34" t="n"/>
      <c r="C73" s="35" t="n"/>
      <c r="D73" s="36" t="n"/>
      <c r="E73" s="37" t="str">
        <f>IF(OR(A73="",'PARÂMETROS'!$B$15=""),"",C73*'PARÂMETROS'!$B$15)</f>
        <v/>
      </c>
      <c r="F73" s="37" t="str">
        <f>IF(OR(A73="",E73="",1-'PARÂMETROS'!$B$11-'PARÂMETROS'!$B$12&lt;=0),"",(D73+E73)/(1-'PARÂMETROS'!$B$11-'PARÂMETROS'!$B$12))</f>
        <v/>
      </c>
      <c r="G73" s="36" t="n"/>
      <c r="H73" s="37" t="str">
        <f>IF(OR(A73="",G73=""),"",G73*(1-'PARÂMETROS'!$B$12)-D73)</f>
        <v/>
      </c>
      <c r="I73" s="38" t="str">
        <f>IF(OR(A73="",G73="",G73&lt;=0),"",H73/G73)</f>
        <v/>
      </c>
    </row>
    <row r="74" ht="22" customHeight="1">
      <c r="A74" s="29" t="n"/>
      <c r="B74" s="29" t="n"/>
      <c r="C74" s="30" t="n"/>
      <c r="D74" s="31" t="n"/>
      <c r="E74" s="32" t="str">
        <f>IF(OR(A74="",'PARÂMETROS'!$B$15=""),"",C74*'PARÂMETROS'!$B$15)</f>
        <v/>
      </c>
      <c r="F74" s="32" t="str">
        <f>IF(OR(A74="",E74="",1-'PARÂMETROS'!$B$11-'PARÂMETROS'!$B$12&lt;=0),"",(D74+E74)/(1-'PARÂMETROS'!$B$11-'PARÂMETROS'!$B$12))</f>
        <v/>
      </c>
      <c r="G74" s="31" t="n"/>
      <c r="H74" s="32" t="str">
        <f>IF(OR(A74="",G74=""),"",G74*(1-'PARÂMETROS'!$B$12)-D74)</f>
        <v/>
      </c>
      <c r="I74" s="33" t="str">
        <f>IF(OR(A74="",G74="",G74&lt;=0),"",H74/G74)</f>
        <v/>
      </c>
    </row>
    <row r="75" ht="22" customHeight="1">
      <c r="A75" s="34" t="n"/>
      <c r="B75" s="34" t="n"/>
      <c r="C75" s="35" t="n"/>
      <c r="D75" s="36" t="n"/>
      <c r="E75" s="37" t="str">
        <f>IF(OR(A75="",'PARÂMETROS'!$B$15=""),"",C75*'PARÂMETROS'!$B$15)</f>
        <v/>
      </c>
      <c r="F75" s="37" t="str">
        <f>IF(OR(A75="",E75="",1-'PARÂMETROS'!$B$11-'PARÂMETROS'!$B$12&lt;=0),"",(D75+E75)/(1-'PARÂMETROS'!$B$11-'PARÂMETROS'!$B$12))</f>
        <v/>
      </c>
      <c r="G75" s="36" t="n"/>
      <c r="H75" s="37" t="str">
        <f>IF(OR(A75="",G75=""),"",G75*(1-'PARÂMETROS'!$B$12)-D75)</f>
        <v/>
      </c>
      <c r="I75" s="38" t="str">
        <f>IF(OR(A75="",G75="",G75&lt;=0),"",H75/G75)</f>
        <v/>
      </c>
    </row>
    <row r="76" ht="22" customHeight="1">
      <c r="A76" s="29" t="n"/>
      <c r="B76" s="29" t="n"/>
      <c r="C76" s="30" t="n"/>
      <c r="D76" s="31" t="n"/>
      <c r="E76" s="32" t="str">
        <f>IF(OR(A76="",'PARÂMETROS'!$B$15=""),"",C76*'PARÂMETROS'!$B$15)</f>
        <v/>
      </c>
      <c r="F76" s="32" t="str">
        <f>IF(OR(A76="",E76="",1-'PARÂMETROS'!$B$11-'PARÂMETROS'!$B$12&lt;=0),"",(D76+E76)/(1-'PARÂMETROS'!$B$11-'PARÂMETROS'!$B$12))</f>
        <v/>
      </c>
      <c r="G76" s="31" t="n"/>
      <c r="H76" s="32" t="str">
        <f>IF(OR(A76="",G76=""),"",G76*(1-'PARÂMETROS'!$B$12)-D76)</f>
        <v/>
      </c>
      <c r="I76" s="33" t="str">
        <f>IF(OR(A76="",G76="",G76&lt;=0),"",H76/G76)</f>
        <v/>
      </c>
    </row>
    <row r="77" ht="22" customHeight="1">
      <c r="A77" s="34" t="n"/>
      <c r="B77" s="34" t="n"/>
      <c r="C77" s="35" t="n"/>
      <c r="D77" s="36" t="n"/>
      <c r="E77" s="37" t="str">
        <f>IF(OR(A77="",'PARÂMETROS'!$B$15=""),"",C77*'PARÂMETROS'!$B$15)</f>
        <v/>
      </c>
      <c r="F77" s="37" t="str">
        <f>IF(OR(A77="",E77="",1-'PARÂMETROS'!$B$11-'PARÂMETROS'!$B$12&lt;=0),"",(D77+E77)/(1-'PARÂMETROS'!$B$11-'PARÂMETROS'!$B$12))</f>
        <v/>
      </c>
      <c r="G77" s="36" t="n"/>
      <c r="H77" s="37" t="str">
        <f>IF(OR(A77="",G77=""),"",G77*(1-'PARÂMETROS'!$B$12)-D77)</f>
        <v/>
      </c>
      <c r="I77" s="38" t="str">
        <f>IF(OR(A77="",G77="",G77&lt;=0),"",H77/G77)</f>
        <v/>
      </c>
    </row>
    <row r="78" ht="22" customHeight="1">
      <c r="A78" s="29" t="n"/>
      <c r="B78" s="29" t="n"/>
      <c r="C78" s="30" t="n"/>
      <c r="D78" s="31" t="n"/>
      <c r="E78" s="32" t="str">
        <f>IF(OR(A78="",'PARÂMETROS'!$B$15=""),"",C78*'PARÂMETROS'!$B$15)</f>
        <v/>
      </c>
      <c r="F78" s="32" t="str">
        <f>IF(OR(A78="",E78="",1-'PARÂMETROS'!$B$11-'PARÂMETROS'!$B$12&lt;=0),"",(D78+E78)/(1-'PARÂMETROS'!$B$11-'PARÂMETROS'!$B$12))</f>
        <v/>
      </c>
      <c r="G78" s="31" t="n"/>
      <c r="H78" s="32" t="str">
        <f>IF(OR(A78="",G78=""),"",G78*(1-'PARÂMETROS'!$B$12)-D78)</f>
        <v/>
      </c>
      <c r="I78" s="33" t="str">
        <f>IF(OR(A78="",G78="",G78&lt;=0),"",H78/G78)</f>
        <v/>
      </c>
    </row>
    <row r="79" ht="22" customHeight="1">
      <c r="A79" s="34" t="n"/>
      <c r="B79" s="34" t="n"/>
      <c r="C79" s="35" t="n"/>
      <c r="D79" s="36" t="n"/>
      <c r="E79" s="37" t="str">
        <f>IF(OR(A79="",'PARÂMETROS'!$B$15=""),"",C79*'PARÂMETROS'!$B$15)</f>
        <v/>
      </c>
      <c r="F79" s="37" t="str">
        <f>IF(OR(A79="",E79="",1-'PARÂMETROS'!$B$11-'PARÂMETROS'!$B$12&lt;=0),"",(D79+E79)/(1-'PARÂMETROS'!$B$11-'PARÂMETROS'!$B$12))</f>
        <v/>
      </c>
      <c r="G79" s="36" t="n"/>
      <c r="H79" s="37" t="str">
        <f>IF(OR(A79="",G79=""),"",G79*(1-'PARÂMETROS'!$B$12)-D79)</f>
        <v/>
      </c>
      <c r="I79" s="38" t="str">
        <f>IF(OR(A79="",G79="",G79&lt;=0),"",H79/G79)</f>
        <v/>
      </c>
    </row>
    <row r="80" ht="22" customHeight="1">
      <c r="A80" s="29" t="n"/>
      <c r="B80" s="29" t="n"/>
      <c r="C80" s="30" t="n"/>
      <c r="D80" s="31" t="n"/>
      <c r="E80" s="32" t="str">
        <f>IF(OR(A80="",'PARÂMETROS'!$B$15=""),"",C80*'PARÂMETROS'!$B$15)</f>
        <v/>
      </c>
      <c r="F80" s="32" t="str">
        <f>IF(OR(A80="",E80="",1-'PARÂMETROS'!$B$11-'PARÂMETROS'!$B$12&lt;=0),"",(D80+E80)/(1-'PARÂMETROS'!$B$11-'PARÂMETROS'!$B$12))</f>
        <v/>
      </c>
      <c r="G80" s="31" t="n"/>
      <c r="H80" s="32" t="str">
        <f>IF(OR(A80="",G80=""),"",G80*(1-'PARÂMETROS'!$B$12)-D80)</f>
        <v/>
      </c>
      <c r="I80" s="33" t="str">
        <f>IF(OR(A80="",G80="",G80&lt;=0),"",H80/G80)</f>
        <v/>
      </c>
    </row>
    <row r="81" ht="22" customHeight="1">
      <c r="A81" s="34" t="n"/>
      <c r="B81" s="34" t="n"/>
      <c r="C81" s="35" t="n"/>
      <c r="D81" s="36" t="n"/>
      <c r="E81" s="37" t="str">
        <f>IF(OR(A81="",'PARÂMETROS'!$B$15=""),"",C81*'PARÂMETROS'!$B$15)</f>
        <v/>
      </c>
      <c r="F81" s="37" t="str">
        <f>IF(OR(A81="",E81="",1-'PARÂMETROS'!$B$11-'PARÂMETROS'!$B$12&lt;=0),"",(D81+E81)/(1-'PARÂMETROS'!$B$11-'PARÂMETROS'!$B$12))</f>
        <v/>
      </c>
      <c r="G81" s="36" t="n"/>
      <c r="H81" s="37" t="str">
        <f>IF(OR(A81="",G81=""),"",G81*(1-'PARÂMETROS'!$B$12)-D81)</f>
        <v/>
      </c>
      <c r="I81" s="38" t="str">
        <f>IF(OR(A81="",G81="",G81&lt;=0),"",H81/G81)</f>
        <v/>
      </c>
    </row>
    <row r="82" ht="22" customHeight="1">
      <c r="A82" s="29" t="n"/>
      <c r="B82" s="29" t="n"/>
      <c r="C82" s="30" t="n"/>
      <c r="D82" s="31" t="n"/>
      <c r="E82" s="32" t="str">
        <f>IF(OR(A82="",'PARÂMETROS'!$B$15=""),"",C82*'PARÂMETROS'!$B$15)</f>
        <v/>
      </c>
      <c r="F82" s="32" t="str">
        <f>IF(OR(A82="",E82="",1-'PARÂMETROS'!$B$11-'PARÂMETROS'!$B$12&lt;=0),"",(D82+E82)/(1-'PARÂMETROS'!$B$11-'PARÂMETROS'!$B$12))</f>
        <v/>
      </c>
      <c r="G82" s="31" t="n"/>
      <c r="H82" s="32" t="str">
        <f>IF(OR(A82="",G82=""),"",G82*(1-'PARÂMETROS'!$B$12)-D82)</f>
        <v/>
      </c>
      <c r="I82" s="33" t="str">
        <f>IF(OR(A82="",G82="",G82&lt;=0),"",H82/G82)</f>
        <v/>
      </c>
    </row>
    <row r="83" ht="22" customHeight="1">
      <c r="A83" s="34" t="n"/>
      <c r="B83" s="34" t="n"/>
      <c r="C83" s="35" t="n"/>
      <c r="D83" s="36" t="n"/>
      <c r="E83" s="37" t="str">
        <f>IF(OR(A83="",'PARÂMETROS'!$B$15=""),"",C83*'PARÂMETROS'!$B$15)</f>
        <v/>
      </c>
      <c r="F83" s="37" t="str">
        <f>IF(OR(A83="",E83="",1-'PARÂMETROS'!$B$11-'PARÂMETROS'!$B$12&lt;=0),"",(D83+E83)/(1-'PARÂMETROS'!$B$11-'PARÂMETROS'!$B$12))</f>
        <v/>
      </c>
      <c r="G83" s="36" t="n"/>
      <c r="H83" s="37" t="str">
        <f>IF(OR(A83="",G83=""),"",G83*(1-'PARÂMETROS'!$B$12)-D83)</f>
        <v/>
      </c>
      <c r="I83" s="38" t="str">
        <f>IF(OR(A83="",G83="",G83&lt;=0),"",H83/G83)</f>
        <v/>
      </c>
    </row>
    <row r="84" ht="22" customHeight="1">
      <c r="A84" s="29" t="n"/>
      <c r="B84" s="29" t="n"/>
      <c r="C84" s="30" t="n"/>
      <c r="D84" s="31" t="n"/>
      <c r="E84" s="32" t="str">
        <f>IF(OR(A84="",'PARÂMETROS'!$B$15=""),"",C84*'PARÂMETROS'!$B$15)</f>
        <v/>
      </c>
      <c r="F84" s="32" t="str">
        <f>IF(OR(A84="",E84="",1-'PARÂMETROS'!$B$11-'PARÂMETROS'!$B$12&lt;=0),"",(D84+E84)/(1-'PARÂMETROS'!$B$11-'PARÂMETROS'!$B$12))</f>
        <v/>
      </c>
      <c r="G84" s="31" t="n"/>
      <c r="H84" s="32" t="str">
        <f>IF(OR(A84="",G84=""),"",G84*(1-'PARÂMETROS'!$B$12)-D84)</f>
        <v/>
      </c>
      <c r="I84" s="33" t="str">
        <f>IF(OR(A84="",G84="",G84&lt;=0),"",H84/G84)</f>
        <v/>
      </c>
    </row>
    <row r="85" ht="22" customHeight="1">
      <c r="A85" s="34" t="n"/>
      <c r="B85" s="34" t="n"/>
      <c r="C85" s="35" t="n"/>
      <c r="D85" s="36" t="n"/>
      <c r="E85" s="37" t="str">
        <f>IF(OR(A85="",'PARÂMETROS'!$B$15=""),"",C85*'PARÂMETROS'!$B$15)</f>
        <v/>
      </c>
      <c r="F85" s="37" t="str">
        <f>IF(OR(A85="",E85="",1-'PARÂMETROS'!$B$11-'PARÂMETROS'!$B$12&lt;=0),"",(D85+E85)/(1-'PARÂMETROS'!$B$11-'PARÂMETROS'!$B$12))</f>
        <v/>
      </c>
      <c r="G85" s="36" t="n"/>
      <c r="H85" s="37" t="str">
        <f>IF(OR(A85="",G85=""),"",G85*(1-'PARÂMETROS'!$B$12)-D85)</f>
        <v/>
      </c>
      <c r="I85" s="38" t="str">
        <f>IF(OR(A85="",G85="",G85&lt;=0),"",H85/G85)</f>
        <v/>
      </c>
    </row>
    <row r="86" ht="22" customHeight="1">
      <c r="A86" s="29" t="n"/>
      <c r="B86" s="29" t="n"/>
      <c r="C86" s="30" t="n"/>
      <c r="D86" s="31" t="n"/>
      <c r="E86" s="32" t="str">
        <f>IF(OR(A86="",'PARÂMETROS'!$B$15=""),"",C86*'PARÂMETROS'!$B$15)</f>
        <v/>
      </c>
      <c r="F86" s="32" t="str">
        <f>IF(OR(A86="",E86="",1-'PARÂMETROS'!$B$11-'PARÂMETROS'!$B$12&lt;=0),"",(D86+E86)/(1-'PARÂMETROS'!$B$11-'PARÂMETROS'!$B$12))</f>
        <v/>
      </c>
      <c r="G86" s="31" t="n"/>
      <c r="H86" s="32" t="str">
        <f>IF(OR(A86="",G86=""),"",G86*(1-'PARÂMETROS'!$B$12)-D86)</f>
        <v/>
      </c>
      <c r="I86" s="33" t="str">
        <f>IF(OR(A86="",G86="",G86&lt;=0),"",H86/G86)</f>
        <v/>
      </c>
    </row>
    <row r="87" ht="22" customHeight="1">
      <c r="A87" s="34" t="n"/>
      <c r="B87" s="34" t="n"/>
      <c r="C87" s="35" t="n"/>
      <c r="D87" s="36" t="n"/>
      <c r="E87" s="37" t="str">
        <f>IF(OR(A87="",'PARÂMETROS'!$B$15=""),"",C87*'PARÂMETROS'!$B$15)</f>
        <v/>
      </c>
      <c r="F87" s="37" t="str">
        <f>IF(OR(A87="",E87="",1-'PARÂMETROS'!$B$11-'PARÂMETROS'!$B$12&lt;=0),"",(D87+E87)/(1-'PARÂMETROS'!$B$11-'PARÂMETROS'!$B$12))</f>
        <v/>
      </c>
      <c r="G87" s="36" t="n"/>
      <c r="H87" s="37" t="str">
        <f>IF(OR(A87="",G87=""),"",G87*(1-'PARÂMETROS'!$B$12)-D87)</f>
        <v/>
      </c>
      <c r="I87" s="38" t="str">
        <f>IF(OR(A87="",G87="",G87&lt;=0),"",H87/G87)</f>
        <v/>
      </c>
    </row>
  </sheetData>
  <autoFilter ref="A7:I87"/>
  <mergeCells count="4">
    <mergeCell ref="A5:I5"/>
    <mergeCell ref="A1:I2"/>
    <mergeCell ref="A3:I3"/>
    <mergeCell ref="A6:I6"/>
  </mergeCells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087E82"/>
    <outlinePr summaryBelow="1" summaryRight="1"/>
    <pageSetUpPr fitToPage="1"/>
  </sheetPr>
  <dimension ref="A1:K87"/>
  <sheetViews>
    <sheetView showGridLines="0" zoomScale="88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0" customWidth="1" min="1" max="1"/>
    <col width="22" customWidth="1" min="2" max="2"/>
    <col width="20" customWidth="1" min="3" max="3"/>
    <col width="22" customWidth="1" min="4" max="4"/>
    <col width="24" customWidth="1" min="5" max="5"/>
    <col width="23" customWidth="1" min="6" max="6"/>
    <col width="26" customWidth="1" min="7" max="7"/>
    <col width="24" customWidth="1" min="8" max="8"/>
    <col width="23" customWidth="1" min="9" max="9"/>
    <col width="16" customWidth="1" min="10" max="10"/>
    <col width="14" customWidth="1" min="11" max="11"/>
  </cols>
  <sheetData>
    <row r="1" ht="28" customHeight="1">
      <c r="A1" s="1" t="inlineStr">
        <is>
          <t>Agenda sem dados pessoais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16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 ht="31" customHeight="1">
      <c r="A3" s="3" t="inlineStr">
        <is>
          <t>Controle operacional por protocolo anônimo. Status Agendado não gera receita realizada.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6" ht="24" customHeight="1">
      <c r="A6" s="27" t="inlineStr">
        <is>
          <t>COMO USAR: campos azuis = você preenche  •  resultados automáticos = fórmulas  •  valores dos exemplos são fictícios</t>
        </is>
      </c>
    </row>
    <row r="7" ht="37" customHeight="1">
      <c r="A7" s="28" t="inlineStr">
        <is>
          <t>Data</t>
        </is>
      </c>
      <c r="B7" s="28" t="inlineStr">
        <is>
          <t>Protocolo</t>
        </is>
      </c>
      <c r="C7" s="28" t="inlineStr">
        <is>
          <t>Cód. serviço</t>
        </is>
      </c>
      <c r="D7" s="28" t="inlineStr">
        <is>
          <t>Situação</t>
        </is>
      </c>
      <c r="E7" s="28" t="inlineStr">
        <is>
          <t>Valor previsto (R$)</t>
        </is>
      </c>
      <c r="F7" s="28" t="inlineStr">
        <is>
          <t>Custo variável (R$)</t>
        </is>
      </c>
      <c r="G7" s="28" t="inlineStr">
        <is>
          <t>Receita reconhecida (R$)</t>
        </is>
      </c>
      <c r="H7" s="28" t="inlineStr">
        <is>
          <t>Custo realizado (R$)</t>
        </is>
      </c>
      <c r="I7" s="28" t="inlineStr">
        <is>
          <t>MC realizada (R$)</t>
        </is>
      </c>
      <c r="J7" s="28" t="inlineStr">
        <is>
          <t>Período</t>
        </is>
      </c>
      <c r="K7" s="28" t="inlineStr">
        <is>
          <t>Minutos</t>
        </is>
      </c>
    </row>
    <row r="8" ht="22" customHeight="1">
      <c r="A8" s="39" t="n">
        <v>46308</v>
      </c>
      <c r="B8" s="29" t="inlineStr">
        <is>
          <t>HOR-001</t>
        </is>
      </c>
      <c r="C8" s="29" t="inlineStr">
        <is>
          <t>CONS-01</t>
        </is>
      </c>
      <c r="D8" s="29" t="inlineStr">
        <is>
          <t>Compareceu</t>
        </is>
      </c>
      <c r="E8" s="32" t="n">
        <f>IF(C8="","",IFERROR(VLOOKUP(C8,SERVIÇOS!$A$8:$I$87,7,FALSE),""))</f>
        <v>230</v>
      </c>
      <c r="F8" s="32" t="n">
        <f>IF(C8="","",IFERROR(VLOOKUP(C8,SERVIÇOS!$A$8:$I$87,4,FALSE),""))</f>
        <v>38</v>
      </c>
      <c r="G8" s="40" t="n">
        <f>IF(OR(C8="",D8=""),"",IF(D8="Compareceu",E8,0))</f>
        <v>230</v>
      </c>
      <c r="H8" s="40" t="n">
        <f>IF(OR(C8="",D8=""),"",IF(D8="Compareceu",F8,0))</f>
        <v>38</v>
      </c>
      <c r="I8" s="32" t="n">
        <f>IF(G8="","",G8*(1-'PARÂMETROS'!$B$12)-H8)</f>
        <v>179.35</v>
      </c>
      <c r="J8" s="41" t="str">
        <f>IF(A8="","",TEXT(A8,"yyyy-mm"))</f>
        <v>2026-10</v>
      </c>
      <c r="K8" s="42" t="n">
        <f>IF(C8="","",IFERROR(VLOOKUP(C8,SERVIÇOS!$A$8:$I$87,3,FALSE),""))</f>
        <v>40</v>
      </c>
    </row>
    <row r="9" ht="22" customHeight="1">
      <c r="A9" s="43" t="n">
        <v>46308</v>
      </c>
      <c r="B9" s="34" t="inlineStr">
        <is>
          <t>HOR-002</t>
        </is>
      </c>
      <c r="C9" s="34" t="inlineStr">
        <is>
          <t>RET-01</t>
        </is>
      </c>
      <c r="D9" s="34" t="inlineStr">
        <is>
          <t>Faltou</t>
        </is>
      </c>
      <c r="E9" s="37" t="n">
        <f>IF(C9="","",IFERROR(VLOOKUP(C9,SERVIÇOS!$A$8:$I$87,7,FALSE),""))</f>
        <v>120</v>
      </c>
      <c r="F9" s="37" t="n">
        <f>IF(C9="","",IFERROR(VLOOKUP(C9,SERVIÇOS!$A$8:$I$87,4,FALSE),""))</f>
        <v>18</v>
      </c>
      <c r="G9" s="44" t="n">
        <f>IF(OR(C9="",D9=""),"",IF(D9="Compareceu",E9,0))</f>
        <v>0</v>
      </c>
      <c r="H9" s="44" t="n">
        <f>IF(OR(C9="",D9=""),"",IF(D9="Compareceu",F9,0))</f>
        <v>0</v>
      </c>
      <c r="I9" s="37" t="n">
        <f>IF(G9="","",G9*(1-'PARÂMETROS'!$B$12)-H9)</f>
        <v>0.0</v>
      </c>
      <c r="J9" s="45" t="str">
        <f>IF(A9="","",TEXT(A9,"yyyy-mm"))</f>
        <v>2026-10</v>
      </c>
      <c r="K9" s="46" t="n">
        <f>IF(C9="","",IFERROR(VLOOKUP(C9,SERVIÇOS!$A$8:$I$87,3,FALSE),""))</f>
        <v>25</v>
      </c>
    </row>
    <row r="10" ht="22" customHeight="1">
      <c r="A10" s="39" t="n">
        <v>46309</v>
      </c>
      <c r="B10" s="29" t="inlineStr">
        <is>
          <t>HOR-003</t>
        </is>
      </c>
      <c r="C10" s="29" t="inlineStr">
        <is>
          <t>AVA-01</t>
        </is>
      </c>
      <c r="D10" s="29" t="inlineStr">
        <is>
          <t>Agendado</t>
        </is>
      </c>
      <c r="E10" s="32" t="n">
        <f>IF(C10="","",IFERROR(VLOOKUP(C10,SERVIÇOS!$A$8:$I$87,7,FALSE),""))</f>
        <v>290</v>
      </c>
      <c r="F10" s="32" t="n">
        <f>IF(C10="","",IFERROR(VLOOKUP(C10,SERVIÇOS!$A$8:$I$87,4,FALSE),""))</f>
        <v>50</v>
      </c>
      <c r="G10" s="40" t="n">
        <f>IF(OR(C10="",D10=""),"",IF(D10="Compareceu",E10,0))</f>
        <v>0</v>
      </c>
      <c r="H10" s="40" t="n">
        <f>IF(OR(C10="",D10=""),"",IF(D10="Compareceu",F10,0))</f>
        <v>0</v>
      </c>
      <c r="I10" s="32" t="n">
        <f>IF(G10="","",G10*(1-'PARÂMETROS'!$B$12)-H10)</f>
        <v>0.0</v>
      </c>
      <c r="J10" s="41" t="str">
        <f>IF(A10="","",TEXT(A10,"yyyy-mm"))</f>
        <v>2026-10</v>
      </c>
      <c r="K10" s="42" t="n">
        <f>IF(C10="","",IFERROR(VLOOKUP(C10,SERVIÇOS!$A$8:$I$87,3,FALSE),""))</f>
        <v>60</v>
      </c>
    </row>
    <row r="11" ht="22" customHeight="1">
      <c r="A11" s="43" t="n">
        <v>46309</v>
      </c>
      <c r="B11" s="34" t="inlineStr">
        <is>
          <t>HOR-004</t>
        </is>
      </c>
      <c r="C11" s="34" t="inlineStr">
        <is>
          <t>CONS-01</t>
        </is>
      </c>
      <c r="D11" s="34" t="inlineStr">
        <is>
          <t>Cancelado</t>
        </is>
      </c>
      <c r="E11" s="37" t="n">
        <f>IF(C11="","",IFERROR(VLOOKUP(C11,SERVIÇOS!$A$8:$I$87,7,FALSE),""))</f>
        <v>230</v>
      </c>
      <c r="F11" s="37" t="n">
        <f>IF(C11="","",IFERROR(VLOOKUP(C11,SERVIÇOS!$A$8:$I$87,4,FALSE),""))</f>
        <v>38</v>
      </c>
      <c r="G11" s="44" t="n">
        <f>IF(OR(C11="",D11=""),"",IF(D11="Compareceu",E11,0))</f>
        <v>0</v>
      </c>
      <c r="H11" s="44" t="n">
        <f>IF(OR(C11="",D11=""),"",IF(D11="Compareceu",F11,0))</f>
        <v>0</v>
      </c>
      <c r="I11" s="37" t="n">
        <f>IF(G11="","",G11*(1-'PARÂMETROS'!$B$12)-H11)</f>
        <v>0.0</v>
      </c>
      <c r="J11" s="45" t="str">
        <f>IF(A11="","",TEXT(A11,"yyyy-mm"))</f>
        <v>2026-10</v>
      </c>
      <c r="K11" s="46" t="n">
        <f>IF(C11="","",IFERROR(VLOOKUP(C11,SERVIÇOS!$A$8:$I$87,3,FALSE),""))</f>
        <v>40</v>
      </c>
    </row>
    <row r="12" ht="22" customHeight="1">
      <c r="A12" s="39" t="n"/>
      <c r="B12" s="29" t="n"/>
      <c r="C12" s="29" t="n"/>
      <c r="D12" s="29" t="n"/>
      <c r="E12" s="32" t="str">
        <f>IF(C12="","",IFERROR(VLOOKUP(C12,SERVIÇOS!$A$8:$I$87,7,FALSE),""))</f>
        <v/>
      </c>
      <c r="F12" s="32" t="str">
        <f>IF(C12="","",IFERROR(VLOOKUP(C12,SERVIÇOS!$A$8:$I$87,4,FALSE),""))</f>
        <v/>
      </c>
      <c r="G12" s="40" t="str">
        <f>IF(OR(C12="",D12=""),"",IF(D12="Compareceu",E12,0))</f>
        <v/>
      </c>
      <c r="H12" s="40" t="str">
        <f>IF(OR(C12="",D12=""),"",IF(D12="Compareceu",F12,0))</f>
        <v/>
      </c>
      <c r="I12" s="32" t="str">
        <f>IF(G12="","",G12*(1-'PARÂMETROS'!$B$12)-H12)</f>
        <v/>
      </c>
      <c r="J12" s="41" t="str">
        <f>IF(A12="","",TEXT(A12,"yyyy-mm"))</f>
        <v/>
      </c>
      <c r="K12" s="42" t="str">
        <f>IF(C12="","",IFERROR(VLOOKUP(C12,SERVIÇOS!$A$8:$I$87,3,FALSE),""))</f>
        <v/>
      </c>
    </row>
    <row r="13" ht="22" customHeight="1">
      <c r="A13" s="43" t="n"/>
      <c r="B13" s="34" t="n"/>
      <c r="C13" s="34" t="n"/>
      <c r="D13" s="34" t="n"/>
      <c r="E13" s="37" t="str">
        <f>IF(C13="","",IFERROR(VLOOKUP(C13,SERVIÇOS!$A$8:$I$87,7,FALSE),""))</f>
        <v/>
      </c>
      <c r="F13" s="37" t="str">
        <f>IF(C13="","",IFERROR(VLOOKUP(C13,SERVIÇOS!$A$8:$I$87,4,FALSE),""))</f>
        <v/>
      </c>
      <c r="G13" s="44" t="str">
        <f>IF(OR(C13="",D13=""),"",IF(D13="Compareceu",E13,0))</f>
        <v/>
      </c>
      <c r="H13" s="44" t="str">
        <f>IF(OR(C13="",D13=""),"",IF(D13="Compareceu",F13,0))</f>
        <v/>
      </c>
      <c r="I13" s="37" t="str">
        <f>IF(G13="","",G13*(1-'PARÂMETROS'!$B$12)-H13)</f>
        <v/>
      </c>
      <c r="J13" s="45" t="str">
        <f>IF(A13="","",TEXT(A13,"yyyy-mm"))</f>
        <v/>
      </c>
      <c r="K13" s="46" t="str">
        <f>IF(C13="","",IFERROR(VLOOKUP(C13,SERVIÇOS!$A$8:$I$87,3,FALSE),""))</f>
        <v/>
      </c>
    </row>
    <row r="14" ht="22" customHeight="1">
      <c r="A14" s="39" t="n"/>
      <c r="B14" s="29" t="n"/>
      <c r="C14" s="29" t="n"/>
      <c r="D14" s="29" t="n"/>
      <c r="E14" s="32" t="str">
        <f>IF(C14="","",IFERROR(VLOOKUP(C14,SERVIÇOS!$A$8:$I$87,7,FALSE),""))</f>
        <v/>
      </c>
      <c r="F14" s="32" t="str">
        <f>IF(C14="","",IFERROR(VLOOKUP(C14,SERVIÇOS!$A$8:$I$87,4,FALSE),""))</f>
        <v/>
      </c>
      <c r="G14" s="40" t="str">
        <f>IF(OR(C14="",D14=""),"",IF(D14="Compareceu",E14,0))</f>
        <v/>
      </c>
      <c r="H14" s="40" t="str">
        <f>IF(OR(C14="",D14=""),"",IF(D14="Compareceu",F14,0))</f>
        <v/>
      </c>
      <c r="I14" s="32" t="str">
        <f>IF(G14="","",G14*(1-'PARÂMETROS'!$B$12)-H14)</f>
        <v/>
      </c>
      <c r="J14" s="41" t="str">
        <f>IF(A14="","",TEXT(A14,"yyyy-mm"))</f>
        <v/>
      </c>
      <c r="K14" s="42" t="str">
        <f>IF(C14="","",IFERROR(VLOOKUP(C14,SERVIÇOS!$A$8:$I$87,3,FALSE),""))</f>
        <v/>
      </c>
    </row>
    <row r="15" ht="22" customHeight="1">
      <c r="A15" s="43" t="n"/>
      <c r="B15" s="34" t="n"/>
      <c r="C15" s="34" t="n"/>
      <c r="D15" s="34" t="n"/>
      <c r="E15" s="37" t="str">
        <f>IF(C15="","",IFERROR(VLOOKUP(C15,SERVIÇOS!$A$8:$I$87,7,FALSE),""))</f>
        <v/>
      </c>
      <c r="F15" s="37" t="str">
        <f>IF(C15="","",IFERROR(VLOOKUP(C15,SERVIÇOS!$A$8:$I$87,4,FALSE),""))</f>
        <v/>
      </c>
      <c r="G15" s="44" t="str">
        <f>IF(OR(C15="",D15=""),"",IF(D15="Compareceu",E15,0))</f>
        <v/>
      </c>
      <c r="H15" s="44" t="str">
        <f>IF(OR(C15="",D15=""),"",IF(D15="Compareceu",F15,0))</f>
        <v/>
      </c>
      <c r="I15" s="37" t="str">
        <f>IF(G15="","",G15*(1-'PARÂMETROS'!$B$12)-H15)</f>
        <v/>
      </c>
      <c r="J15" s="45" t="str">
        <f>IF(A15="","",TEXT(A15,"yyyy-mm"))</f>
        <v/>
      </c>
      <c r="K15" s="46" t="str">
        <f>IF(C15="","",IFERROR(VLOOKUP(C15,SERVIÇOS!$A$8:$I$87,3,FALSE),""))</f>
        <v/>
      </c>
    </row>
    <row r="16" ht="22" customHeight="1">
      <c r="A16" s="39" t="n"/>
      <c r="B16" s="29" t="n"/>
      <c r="C16" s="29" t="n"/>
      <c r="D16" s="29" t="n"/>
      <c r="E16" s="32" t="str">
        <f>IF(C16="","",IFERROR(VLOOKUP(C16,SERVIÇOS!$A$8:$I$87,7,FALSE),""))</f>
        <v/>
      </c>
      <c r="F16" s="32" t="str">
        <f>IF(C16="","",IFERROR(VLOOKUP(C16,SERVIÇOS!$A$8:$I$87,4,FALSE),""))</f>
        <v/>
      </c>
      <c r="G16" s="40" t="str">
        <f>IF(OR(C16="",D16=""),"",IF(D16="Compareceu",E16,0))</f>
        <v/>
      </c>
      <c r="H16" s="40" t="str">
        <f>IF(OR(C16="",D16=""),"",IF(D16="Compareceu",F16,0))</f>
        <v/>
      </c>
      <c r="I16" s="32" t="str">
        <f>IF(G16="","",G16*(1-'PARÂMETROS'!$B$12)-H16)</f>
        <v/>
      </c>
      <c r="J16" s="41" t="str">
        <f>IF(A16="","",TEXT(A16,"yyyy-mm"))</f>
        <v/>
      </c>
      <c r="K16" s="42" t="str">
        <f>IF(C16="","",IFERROR(VLOOKUP(C16,SERVIÇOS!$A$8:$I$87,3,FALSE),""))</f>
        <v/>
      </c>
    </row>
    <row r="17" ht="22" customHeight="1">
      <c r="A17" s="43" t="n"/>
      <c r="B17" s="34" t="n"/>
      <c r="C17" s="34" t="n"/>
      <c r="D17" s="34" t="n"/>
      <c r="E17" s="37" t="str">
        <f>IF(C17="","",IFERROR(VLOOKUP(C17,SERVIÇOS!$A$8:$I$87,7,FALSE),""))</f>
        <v/>
      </c>
      <c r="F17" s="37" t="str">
        <f>IF(C17="","",IFERROR(VLOOKUP(C17,SERVIÇOS!$A$8:$I$87,4,FALSE),""))</f>
        <v/>
      </c>
      <c r="G17" s="44" t="str">
        <f>IF(OR(C17="",D17=""),"",IF(D17="Compareceu",E17,0))</f>
        <v/>
      </c>
      <c r="H17" s="44" t="str">
        <f>IF(OR(C17="",D17=""),"",IF(D17="Compareceu",F17,0))</f>
        <v/>
      </c>
      <c r="I17" s="37" t="str">
        <f>IF(G17="","",G17*(1-'PARÂMETROS'!$B$12)-H17)</f>
        <v/>
      </c>
      <c r="J17" s="45" t="str">
        <f>IF(A17="","",TEXT(A17,"yyyy-mm"))</f>
        <v/>
      </c>
      <c r="K17" s="46" t="str">
        <f>IF(C17="","",IFERROR(VLOOKUP(C17,SERVIÇOS!$A$8:$I$87,3,FALSE),""))</f>
        <v/>
      </c>
    </row>
    <row r="18" ht="22" customHeight="1">
      <c r="A18" s="39" t="n"/>
      <c r="B18" s="29" t="n"/>
      <c r="C18" s="29" t="n"/>
      <c r="D18" s="29" t="n"/>
      <c r="E18" s="32" t="str">
        <f>IF(C18="","",IFERROR(VLOOKUP(C18,SERVIÇOS!$A$8:$I$87,7,FALSE),""))</f>
        <v/>
      </c>
      <c r="F18" s="32" t="str">
        <f>IF(C18="","",IFERROR(VLOOKUP(C18,SERVIÇOS!$A$8:$I$87,4,FALSE),""))</f>
        <v/>
      </c>
      <c r="G18" s="40" t="str">
        <f>IF(OR(C18="",D18=""),"",IF(D18="Compareceu",E18,0))</f>
        <v/>
      </c>
      <c r="H18" s="40" t="str">
        <f>IF(OR(C18="",D18=""),"",IF(D18="Compareceu",F18,0))</f>
        <v/>
      </c>
      <c r="I18" s="32" t="str">
        <f>IF(G18="","",G18*(1-'PARÂMETROS'!$B$12)-H18)</f>
        <v/>
      </c>
      <c r="J18" s="41" t="str">
        <f>IF(A18="","",TEXT(A18,"yyyy-mm"))</f>
        <v/>
      </c>
      <c r="K18" s="42" t="str">
        <f>IF(C18="","",IFERROR(VLOOKUP(C18,SERVIÇOS!$A$8:$I$87,3,FALSE),""))</f>
        <v/>
      </c>
    </row>
    <row r="19" ht="22" customHeight="1">
      <c r="A19" s="43" t="n"/>
      <c r="B19" s="34" t="n"/>
      <c r="C19" s="34" t="n"/>
      <c r="D19" s="34" t="n"/>
      <c r="E19" s="37" t="str">
        <f>IF(C19="","",IFERROR(VLOOKUP(C19,SERVIÇOS!$A$8:$I$87,7,FALSE),""))</f>
        <v/>
      </c>
      <c r="F19" s="37" t="str">
        <f>IF(C19="","",IFERROR(VLOOKUP(C19,SERVIÇOS!$A$8:$I$87,4,FALSE),""))</f>
        <v/>
      </c>
      <c r="G19" s="44" t="str">
        <f>IF(OR(C19="",D19=""),"",IF(D19="Compareceu",E19,0))</f>
        <v/>
      </c>
      <c r="H19" s="44" t="str">
        <f>IF(OR(C19="",D19=""),"",IF(D19="Compareceu",F19,0))</f>
        <v/>
      </c>
      <c r="I19" s="37" t="str">
        <f>IF(G19="","",G19*(1-'PARÂMETROS'!$B$12)-H19)</f>
        <v/>
      </c>
      <c r="J19" s="45" t="str">
        <f>IF(A19="","",TEXT(A19,"yyyy-mm"))</f>
        <v/>
      </c>
      <c r="K19" s="46" t="str">
        <f>IF(C19="","",IFERROR(VLOOKUP(C19,SERVIÇOS!$A$8:$I$87,3,FALSE),""))</f>
        <v/>
      </c>
    </row>
    <row r="20" ht="22" customHeight="1">
      <c r="A20" s="39" t="n"/>
      <c r="B20" s="29" t="n"/>
      <c r="C20" s="29" t="n"/>
      <c r="D20" s="29" t="n"/>
      <c r="E20" s="32" t="str">
        <f>IF(C20="","",IFERROR(VLOOKUP(C20,SERVIÇOS!$A$8:$I$87,7,FALSE),""))</f>
        <v/>
      </c>
      <c r="F20" s="32" t="str">
        <f>IF(C20="","",IFERROR(VLOOKUP(C20,SERVIÇOS!$A$8:$I$87,4,FALSE),""))</f>
        <v/>
      </c>
      <c r="G20" s="40" t="str">
        <f>IF(OR(C20="",D20=""),"",IF(D20="Compareceu",E20,0))</f>
        <v/>
      </c>
      <c r="H20" s="40" t="str">
        <f>IF(OR(C20="",D20=""),"",IF(D20="Compareceu",F20,0))</f>
        <v/>
      </c>
      <c r="I20" s="32" t="str">
        <f>IF(G20="","",G20*(1-'PARÂMETROS'!$B$12)-H20)</f>
        <v/>
      </c>
      <c r="J20" s="41" t="str">
        <f>IF(A20="","",TEXT(A20,"yyyy-mm"))</f>
        <v/>
      </c>
      <c r="K20" s="42" t="str">
        <f>IF(C20="","",IFERROR(VLOOKUP(C20,SERVIÇOS!$A$8:$I$87,3,FALSE),""))</f>
        <v/>
      </c>
    </row>
    <row r="21" ht="22" customHeight="1">
      <c r="A21" s="43" t="n"/>
      <c r="B21" s="34" t="n"/>
      <c r="C21" s="34" t="n"/>
      <c r="D21" s="34" t="n"/>
      <c r="E21" s="37" t="str">
        <f>IF(C21="","",IFERROR(VLOOKUP(C21,SERVIÇOS!$A$8:$I$87,7,FALSE),""))</f>
        <v/>
      </c>
      <c r="F21" s="37" t="str">
        <f>IF(C21="","",IFERROR(VLOOKUP(C21,SERVIÇOS!$A$8:$I$87,4,FALSE),""))</f>
        <v/>
      </c>
      <c r="G21" s="44" t="str">
        <f>IF(OR(C21="",D21=""),"",IF(D21="Compareceu",E21,0))</f>
        <v/>
      </c>
      <c r="H21" s="44" t="str">
        <f>IF(OR(C21="",D21=""),"",IF(D21="Compareceu",F21,0))</f>
        <v/>
      </c>
      <c r="I21" s="37" t="str">
        <f>IF(G21="","",G21*(1-'PARÂMETROS'!$B$12)-H21)</f>
        <v/>
      </c>
      <c r="J21" s="45" t="str">
        <f>IF(A21="","",TEXT(A21,"yyyy-mm"))</f>
        <v/>
      </c>
      <c r="K21" s="46" t="str">
        <f>IF(C21="","",IFERROR(VLOOKUP(C21,SERVIÇOS!$A$8:$I$87,3,FALSE),""))</f>
        <v/>
      </c>
    </row>
    <row r="22" ht="22" customHeight="1">
      <c r="A22" s="39" t="n"/>
      <c r="B22" s="29" t="n"/>
      <c r="C22" s="29" t="n"/>
      <c r="D22" s="29" t="n"/>
      <c r="E22" s="32" t="str">
        <f>IF(C22="","",IFERROR(VLOOKUP(C22,SERVIÇOS!$A$8:$I$87,7,FALSE),""))</f>
        <v/>
      </c>
      <c r="F22" s="32" t="str">
        <f>IF(C22="","",IFERROR(VLOOKUP(C22,SERVIÇOS!$A$8:$I$87,4,FALSE),""))</f>
        <v/>
      </c>
      <c r="G22" s="40" t="str">
        <f>IF(OR(C22="",D22=""),"",IF(D22="Compareceu",E22,0))</f>
        <v/>
      </c>
      <c r="H22" s="40" t="str">
        <f>IF(OR(C22="",D22=""),"",IF(D22="Compareceu",F22,0))</f>
        <v/>
      </c>
      <c r="I22" s="32" t="str">
        <f>IF(G22="","",G22*(1-'PARÂMETROS'!$B$12)-H22)</f>
        <v/>
      </c>
      <c r="J22" s="41" t="str">
        <f>IF(A22="","",TEXT(A22,"yyyy-mm"))</f>
        <v/>
      </c>
      <c r="K22" s="42" t="str">
        <f>IF(C22="","",IFERROR(VLOOKUP(C22,SERVIÇOS!$A$8:$I$87,3,FALSE),""))</f>
        <v/>
      </c>
    </row>
    <row r="23" ht="22" customHeight="1">
      <c r="A23" s="43" t="n"/>
      <c r="B23" s="34" t="n"/>
      <c r="C23" s="34" t="n"/>
      <c r="D23" s="34" t="n"/>
      <c r="E23" s="37" t="str">
        <f>IF(C23="","",IFERROR(VLOOKUP(C23,SERVIÇOS!$A$8:$I$87,7,FALSE),""))</f>
        <v/>
      </c>
      <c r="F23" s="37" t="str">
        <f>IF(C23="","",IFERROR(VLOOKUP(C23,SERVIÇOS!$A$8:$I$87,4,FALSE),""))</f>
        <v/>
      </c>
      <c r="G23" s="44" t="str">
        <f>IF(OR(C23="",D23=""),"",IF(D23="Compareceu",E23,0))</f>
        <v/>
      </c>
      <c r="H23" s="44" t="str">
        <f>IF(OR(C23="",D23=""),"",IF(D23="Compareceu",F23,0))</f>
        <v/>
      </c>
      <c r="I23" s="37" t="str">
        <f>IF(G23="","",G23*(1-'PARÂMETROS'!$B$12)-H23)</f>
        <v/>
      </c>
      <c r="J23" s="45" t="str">
        <f>IF(A23="","",TEXT(A23,"yyyy-mm"))</f>
        <v/>
      </c>
      <c r="K23" s="46" t="str">
        <f>IF(C23="","",IFERROR(VLOOKUP(C23,SERVIÇOS!$A$8:$I$87,3,FALSE),""))</f>
        <v/>
      </c>
    </row>
    <row r="24" ht="22" customHeight="1">
      <c r="A24" s="39" t="n"/>
      <c r="B24" s="29" t="n"/>
      <c r="C24" s="29" t="n"/>
      <c r="D24" s="29" t="n"/>
      <c r="E24" s="32" t="str">
        <f>IF(C24="","",IFERROR(VLOOKUP(C24,SERVIÇOS!$A$8:$I$87,7,FALSE),""))</f>
        <v/>
      </c>
      <c r="F24" s="32" t="str">
        <f>IF(C24="","",IFERROR(VLOOKUP(C24,SERVIÇOS!$A$8:$I$87,4,FALSE),""))</f>
        <v/>
      </c>
      <c r="G24" s="40" t="str">
        <f>IF(OR(C24="",D24=""),"",IF(D24="Compareceu",E24,0))</f>
        <v/>
      </c>
      <c r="H24" s="40" t="str">
        <f>IF(OR(C24="",D24=""),"",IF(D24="Compareceu",F24,0))</f>
        <v/>
      </c>
      <c r="I24" s="32" t="str">
        <f>IF(G24="","",G24*(1-'PARÂMETROS'!$B$12)-H24)</f>
        <v/>
      </c>
      <c r="J24" s="41" t="str">
        <f>IF(A24="","",TEXT(A24,"yyyy-mm"))</f>
        <v/>
      </c>
      <c r="K24" s="42" t="str">
        <f>IF(C24="","",IFERROR(VLOOKUP(C24,SERVIÇOS!$A$8:$I$87,3,FALSE),""))</f>
        <v/>
      </c>
    </row>
    <row r="25" ht="22" customHeight="1">
      <c r="A25" s="43" t="n"/>
      <c r="B25" s="34" t="n"/>
      <c r="C25" s="34" t="n"/>
      <c r="D25" s="34" t="n"/>
      <c r="E25" s="37" t="str">
        <f>IF(C25="","",IFERROR(VLOOKUP(C25,SERVIÇOS!$A$8:$I$87,7,FALSE),""))</f>
        <v/>
      </c>
      <c r="F25" s="37" t="str">
        <f>IF(C25="","",IFERROR(VLOOKUP(C25,SERVIÇOS!$A$8:$I$87,4,FALSE),""))</f>
        <v/>
      </c>
      <c r="G25" s="44" t="str">
        <f>IF(OR(C25="",D25=""),"",IF(D25="Compareceu",E25,0))</f>
        <v/>
      </c>
      <c r="H25" s="44" t="str">
        <f>IF(OR(C25="",D25=""),"",IF(D25="Compareceu",F25,0))</f>
        <v/>
      </c>
      <c r="I25" s="37" t="str">
        <f>IF(G25="","",G25*(1-'PARÂMETROS'!$B$12)-H25)</f>
        <v/>
      </c>
      <c r="J25" s="45" t="str">
        <f>IF(A25="","",TEXT(A25,"yyyy-mm"))</f>
        <v/>
      </c>
      <c r="K25" s="46" t="str">
        <f>IF(C25="","",IFERROR(VLOOKUP(C25,SERVIÇOS!$A$8:$I$87,3,FALSE),""))</f>
        <v/>
      </c>
    </row>
    <row r="26" ht="22" customHeight="1">
      <c r="A26" s="39" t="n"/>
      <c r="B26" s="29" t="n"/>
      <c r="C26" s="29" t="n"/>
      <c r="D26" s="29" t="n"/>
      <c r="E26" s="32" t="str">
        <f>IF(C26="","",IFERROR(VLOOKUP(C26,SERVIÇOS!$A$8:$I$87,7,FALSE),""))</f>
        <v/>
      </c>
      <c r="F26" s="32" t="str">
        <f>IF(C26="","",IFERROR(VLOOKUP(C26,SERVIÇOS!$A$8:$I$87,4,FALSE),""))</f>
        <v/>
      </c>
      <c r="G26" s="40" t="str">
        <f>IF(OR(C26="",D26=""),"",IF(D26="Compareceu",E26,0))</f>
        <v/>
      </c>
      <c r="H26" s="40" t="str">
        <f>IF(OR(C26="",D26=""),"",IF(D26="Compareceu",F26,0))</f>
        <v/>
      </c>
      <c r="I26" s="32" t="str">
        <f>IF(G26="","",G26*(1-'PARÂMETROS'!$B$12)-H26)</f>
        <v/>
      </c>
      <c r="J26" s="41" t="str">
        <f>IF(A26="","",TEXT(A26,"yyyy-mm"))</f>
        <v/>
      </c>
      <c r="K26" s="42" t="str">
        <f>IF(C26="","",IFERROR(VLOOKUP(C26,SERVIÇOS!$A$8:$I$87,3,FALSE),""))</f>
        <v/>
      </c>
    </row>
    <row r="27" ht="22" customHeight="1">
      <c r="A27" s="43" t="n"/>
      <c r="B27" s="34" t="n"/>
      <c r="C27" s="34" t="n"/>
      <c r="D27" s="34" t="n"/>
      <c r="E27" s="37" t="str">
        <f>IF(C27="","",IFERROR(VLOOKUP(C27,SERVIÇOS!$A$8:$I$87,7,FALSE),""))</f>
        <v/>
      </c>
      <c r="F27" s="37" t="str">
        <f>IF(C27="","",IFERROR(VLOOKUP(C27,SERVIÇOS!$A$8:$I$87,4,FALSE),""))</f>
        <v/>
      </c>
      <c r="G27" s="44" t="str">
        <f>IF(OR(C27="",D27=""),"",IF(D27="Compareceu",E27,0))</f>
        <v/>
      </c>
      <c r="H27" s="44" t="str">
        <f>IF(OR(C27="",D27=""),"",IF(D27="Compareceu",F27,0))</f>
        <v/>
      </c>
      <c r="I27" s="37" t="str">
        <f>IF(G27="","",G27*(1-'PARÂMETROS'!$B$12)-H27)</f>
        <v/>
      </c>
      <c r="J27" s="45" t="str">
        <f>IF(A27="","",TEXT(A27,"yyyy-mm"))</f>
        <v/>
      </c>
      <c r="K27" s="46" t="str">
        <f>IF(C27="","",IFERROR(VLOOKUP(C27,SERVIÇOS!$A$8:$I$87,3,FALSE),""))</f>
        <v/>
      </c>
    </row>
    <row r="28" ht="22" customHeight="1">
      <c r="A28" s="39" t="n"/>
      <c r="B28" s="29" t="n"/>
      <c r="C28" s="29" t="n"/>
      <c r="D28" s="29" t="n"/>
      <c r="E28" s="32" t="str">
        <f>IF(C28="","",IFERROR(VLOOKUP(C28,SERVIÇOS!$A$8:$I$87,7,FALSE),""))</f>
        <v/>
      </c>
      <c r="F28" s="32" t="str">
        <f>IF(C28="","",IFERROR(VLOOKUP(C28,SERVIÇOS!$A$8:$I$87,4,FALSE),""))</f>
        <v/>
      </c>
      <c r="G28" s="40" t="str">
        <f>IF(OR(C28="",D28=""),"",IF(D28="Compareceu",E28,0))</f>
        <v/>
      </c>
      <c r="H28" s="40" t="str">
        <f>IF(OR(C28="",D28=""),"",IF(D28="Compareceu",F28,0))</f>
        <v/>
      </c>
      <c r="I28" s="32" t="str">
        <f>IF(G28="","",G28*(1-'PARÂMETROS'!$B$12)-H28)</f>
        <v/>
      </c>
      <c r="J28" s="41" t="str">
        <f>IF(A28="","",TEXT(A28,"yyyy-mm"))</f>
        <v/>
      </c>
      <c r="K28" s="42" t="str">
        <f>IF(C28="","",IFERROR(VLOOKUP(C28,SERVIÇOS!$A$8:$I$87,3,FALSE),""))</f>
        <v/>
      </c>
    </row>
    <row r="29" ht="22" customHeight="1">
      <c r="A29" s="43" t="n"/>
      <c r="B29" s="34" t="n"/>
      <c r="C29" s="34" t="n"/>
      <c r="D29" s="34" t="n"/>
      <c r="E29" s="37" t="str">
        <f>IF(C29="","",IFERROR(VLOOKUP(C29,SERVIÇOS!$A$8:$I$87,7,FALSE),""))</f>
        <v/>
      </c>
      <c r="F29" s="37" t="str">
        <f>IF(C29="","",IFERROR(VLOOKUP(C29,SERVIÇOS!$A$8:$I$87,4,FALSE),""))</f>
        <v/>
      </c>
      <c r="G29" s="44" t="str">
        <f>IF(OR(C29="",D29=""),"",IF(D29="Compareceu",E29,0))</f>
        <v/>
      </c>
      <c r="H29" s="44" t="str">
        <f>IF(OR(C29="",D29=""),"",IF(D29="Compareceu",F29,0))</f>
        <v/>
      </c>
      <c r="I29" s="37" t="str">
        <f>IF(G29="","",G29*(1-'PARÂMETROS'!$B$12)-H29)</f>
        <v/>
      </c>
      <c r="J29" s="45" t="str">
        <f>IF(A29="","",TEXT(A29,"yyyy-mm"))</f>
        <v/>
      </c>
      <c r="K29" s="46" t="str">
        <f>IF(C29="","",IFERROR(VLOOKUP(C29,SERVIÇOS!$A$8:$I$87,3,FALSE),""))</f>
        <v/>
      </c>
    </row>
    <row r="30" ht="22" customHeight="1">
      <c r="A30" s="39" t="n"/>
      <c r="B30" s="29" t="n"/>
      <c r="C30" s="29" t="n"/>
      <c r="D30" s="29" t="n"/>
      <c r="E30" s="32" t="str">
        <f>IF(C30="","",IFERROR(VLOOKUP(C30,SERVIÇOS!$A$8:$I$87,7,FALSE),""))</f>
        <v/>
      </c>
      <c r="F30" s="32" t="str">
        <f>IF(C30="","",IFERROR(VLOOKUP(C30,SERVIÇOS!$A$8:$I$87,4,FALSE),""))</f>
        <v/>
      </c>
      <c r="G30" s="40" t="str">
        <f>IF(OR(C30="",D30=""),"",IF(D30="Compareceu",E30,0))</f>
        <v/>
      </c>
      <c r="H30" s="40" t="str">
        <f>IF(OR(C30="",D30=""),"",IF(D30="Compareceu",F30,0))</f>
        <v/>
      </c>
      <c r="I30" s="32" t="str">
        <f>IF(G30="","",G30*(1-'PARÂMETROS'!$B$12)-H30)</f>
        <v/>
      </c>
      <c r="J30" s="41" t="str">
        <f>IF(A30="","",TEXT(A30,"yyyy-mm"))</f>
        <v/>
      </c>
      <c r="K30" s="42" t="str">
        <f>IF(C30="","",IFERROR(VLOOKUP(C30,SERVIÇOS!$A$8:$I$87,3,FALSE),""))</f>
        <v/>
      </c>
    </row>
    <row r="31" ht="22" customHeight="1">
      <c r="A31" s="43" t="n"/>
      <c r="B31" s="34" t="n"/>
      <c r="C31" s="34" t="n"/>
      <c r="D31" s="34" t="n"/>
      <c r="E31" s="37" t="str">
        <f>IF(C31="","",IFERROR(VLOOKUP(C31,SERVIÇOS!$A$8:$I$87,7,FALSE),""))</f>
        <v/>
      </c>
      <c r="F31" s="37" t="str">
        <f>IF(C31="","",IFERROR(VLOOKUP(C31,SERVIÇOS!$A$8:$I$87,4,FALSE),""))</f>
        <v/>
      </c>
      <c r="G31" s="44" t="str">
        <f>IF(OR(C31="",D31=""),"",IF(D31="Compareceu",E31,0))</f>
        <v/>
      </c>
      <c r="H31" s="44" t="str">
        <f>IF(OR(C31="",D31=""),"",IF(D31="Compareceu",F31,0))</f>
        <v/>
      </c>
      <c r="I31" s="37" t="str">
        <f>IF(G31="","",G31*(1-'PARÂMETROS'!$B$12)-H31)</f>
        <v/>
      </c>
      <c r="J31" s="45" t="str">
        <f>IF(A31="","",TEXT(A31,"yyyy-mm"))</f>
        <v/>
      </c>
      <c r="K31" s="46" t="str">
        <f>IF(C31="","",IFERROR(VLOOKUP(C31,SERVIÇOS!$A$8:$I$87,3,FALSE),""))</f>
        <v/>
      </c>
    </row>
    <row r="32" ht="22" customHeight="1">
      <c r="A32" s="39" t="n"/>
      <c r="B32" s="29" t="n"/>
      <c r="C32" s="29" t="n"/>
      <c r="D32" s="29" t="n"/>
      <c r="E32" s="32" t="str">
        <f>IF(C32="","",IFERROR(VLOOKUP(C32,SERVIÇOS!$A$8:$I$87,7,FALSE),""))</f>
        <v/>
      </c>
      <c r="F32" s="32" t="str">
        <f>IF(C32="","",IFERROR(VLOOKUP(C32,SERVIÇOS!$A$8:$I$87,4,FALSE),""))</f>
        <v/>
      </c>
      <c r="G32" s="40" t="str">
        <f>IF(OR(C32="",D32=""),"",IF(D32="Compareceu",E32,0))</f>
        <v/>
      </c>
      <c r="H32" s="40" t="str">
        <f>IF(OR(C32="",D32=""),"",IF(D32="Compareceu",F32,0))</f>
        <v/>
      </c>
      <c r="I32" s="32" t="str">
        <f>IF(G32="","",G32*(1-'PARÂMETROS'!$B$12)-H32)</f>
        <v/>
      </c>
      <c r="J32" s="41" t="str">
        <f>IF(A32="","",TEXT(A32,"yyyy-mm"))</f>
        <v/>
      </c>
      <c r="K32" s="42" t="str">
        <f>IF(C32="","",IFERROR(VLOOKUP(C32,SERVIÇOS!$A$8:$I$87,3,FALSE),""))</f>
        <v/>
      </c>
    </row>
    <row r="33" ht="22" customHeight="1">
      <c r="A33" s="43" t="n"/>
      <c r="B33" s="34" t="n"/>
      <c r="C33" s="34" t="n"/>
      <c r="D33" s="34" t="n"/>
      <c r="E33" s="37" t="str">
        <f>IF(C33="","",IFERROR(VLOOKUP(C33,SERVIÇOS!$A$8:$I$87,7,FALSE),""))</f>
        <v/>
      </c>
      <c r="F33" s="37" t="str">
        <f>IF(C33="","",IFERROR(VLOOKUP(C33,SERVIÇOS!$A$8:$I$87,4,FALSE),""))</f>
        <v/>
      </c>
      <c r="G33" s="44" t="str">
        <f>IF(OR(C33="",D33=""),"",IF(D33="Compareceu",E33,0))</f>
        <v/>
      </c>
      <c r="H33" s="44" t="str">
        <f>IF(OR(C33="",D33=""),"",IF(D33="Compareceu",F33,0))</f>
        <v/>
      </c>
      <c r="I33" s="37" t="str">
        <f>IF(G33="","",G33*(1-'PARÂMETROS'!$B$12)-H33)</f>
        <v/>
      </c>
      <c r="J33" s="45" t="str">
        <f>IF(A33="","",TEXT(A33,"yyyy-mm"))</f>
        <v/>
      </c>
      <c r="K33" s="46" t="str">
        <f>IF(C33="","",IFERROR(VLOOKUP(C33,SERVIÇOS!$A$8:$I$87,3,FALSE),""))</f>
        <v/>
      </c>
    </row>
    <row r="34" ht="22" customHeight="1">
      <c r="A34" s="39" t="n"/>
      <c r="B34" s="29" t="n"/>
      <c r="C34" s="29" t="n"/>
      <c r="D34" s="29" t="n"/>
      <c r="E34" s="32" t="str">
        <f>IF(C34="","",IFERROR(VLOOKUP(C34,SERVIÇOS!$A$8:$I$87,7,FALSE),""))</f>
        <v/>
      </c>
      <c r="F34" s="32" t="str">
        <f>IF(C34="","",IFERROR(VLOOKUP(C34,SERVIÇOS!$A$8:$I$87,4,FALSE),""))</f>
        <v/>
      </c>
      <c r="G34" s="40" t="str">
        <f>IF(OR(C34="",D34=""),"",IF(D34="Compareceu",E34,0))</f>
        <v/>
      </c>
      <c r="H34" s="40" t="str">
        <f>IF(OR(C34="",D34=""),"",IF(D34="Compareceu",F34,0))</f>
        <v/>
      </c>
      <c r="I34" s="32" t="str">
        <f>IF(G34="","",G34*(1-'PARÂMETROS'!$B$12)-H34)</f>
        <v/>
      </c>
      <c r="J34" s="41" t="str">
        <f>IF(A34="","",TEXT(A34,"yyyy-mm"))</f>
        <v/>
      </c>
      <c r="K34" s="42" t="str">
        <f>IF(C34="","",IFERROR(VLOOKUP(C34,SERVIÇOS!$A$8:$I$87,3,FALSE),""))</f>
        <v/>
      </c>
    </row>
    <row r="35" ht="22" customHeight="1">
      <c r="A35" s="43" t="n"/>
      <c r="B35" s="34" t="n"/>
      <c r="C35" s="34" t="n"/>
      <c r="D35" s="34" t="n"/>
      <c r="E35" s="37" t="str">
        <f>IF(C35="","",IFERROR(VLOOKUP(C35,SERVIÇOS!$A$8:$I$87,7,FALSE),""))</f>
        <v/>
      </c>
      <c r="F35" s="37" t="str">
        <f>IF(C35="","",IFERROR(VLOOKUP(C35,SERVIÇOS!$A$8:$I$87,4,FALSE),""))</f>
        <v/>
      </c>
      <c r="G35" s="44" t="str">
        <f>IF(OR(C35="",D35=""),"",IF(D35="Compareceu",E35,0))</f>
        <v/>
      </c>
      <c r="H35" s="44" t="str">
        <f>IF(OR(C35="",D35=""),"",IF(D35="Compareceu",F35,0))</f>
        <v/>
      </c>
      <c r="I35" s="37" t="str">
        <f>IF(G35="","",G35*(1-'PARÂMETROS'!$B$12)-H35)</f>
        <v/>
      </c>
      <c r="J35" s="45" t="str">
        <f>IF(A35="","",TEXT(A35,"yyyy-mm"))</f>
        <v/>
      </c>
      <c r="K35" s="46" t="str">
        <f>IF(C35="","",IFERROR(VLOOKUP(C35,SERVIÇOS!$A$8:$I$87,3,FALSE),""))</f>
        <v/>
      </c>
    </row>
    <row r="36" ht="22" customHeight="1">
      <c r="A36" s="39" t="n"/>
      <c r="B36" s="29" t="n"/>
      <c r="C36" s="29" t="n"/>
      <c r="D36" s="29" t="n"/>
      <c r="E36" s="32" t="str">
        <f>IF(C36="","",IFERROR(VLOOKUP(C36,SERVIÇOS!$A$8:$I$87,7,FALSE),""))</f>
        <v/>
      </c>
      <c r="F36" s="32" t="str">
        <f>IF(C36="","",IFERROR(VLOOKUP(C36,SERVIÇOS!$A$8:$I$87,4,FALSE),""))</f>
        <v/>
      </c>
      <c r="G36" s="40" t="str">
        <f>IF(OR(C36="",D36=""),"",IF(D36="Compareceu",E36,0))</f>
        <v/>
      </c>
      <c r="H36" s="40" t="str">
        <f>IF(OR(C36="",D36=""),"",IF(D36="Compareceu",F36,0))</f>
        <v/>
      </c>
      <c r="I36" s="32" t="str">
        <f>IF(G36="","",G36*(1-'PARÂMETROS'!$B$12)-H36)</f>
        <v/>
      </c>
      <c r="J36" s="41" t="str">
        <f>IF(A36="","",TEXT(A36,"yyyy-mm"))</f>
        <v/>
      </c>
      <c r="K36" s="42" t="str">
        <f>IF(C36="","",IFERROR(VLOOKUP(C36,SERVIÇOS!$A$8:$I$87,3,FALSE),""))</f>
        <v/>
      </c>
    </row>
    <row r="37" ht="22" customHeight="1">
      <c r="A37" s="43" t="n"/>
      <c r="B37" s="34" t="n"/>
      <c r="C37" s="34" t="n"/>
      <c r="D37" s="34" t="n"/>
      <c r="E37" s="37" t="str">
        <f>IF(C37="","",IFERROR(VLOOKUP(C37,SERVIÇOS!$A$8:$I$87,7,FALSE),""))</f>
        <v/>
      </c>
      <c r="F37" s="37" t="str">
        <f>IF(C37="","",IFERROR(VLOOKUP(C37,SERVIÇOS!$A$8:$I$87,4,FALSE),""))</f>
        <v/>
      </c>
      <c r="G37" s="44" t="str">
        <f>IF(OR(C37="",D37=""),"",IF(D37="Compareceu",E37,0))</f>
        <v/>
      </c>
      <c r="H37" s="44" t="str">
        <f>IF(OR(C37="",D37=""),"",IF(D37="Compareceu",F37,0))</f>
        <v/>
      </c>
      <c r="I37" s="37" t="str">
        <f>IF(G37="","",G37*(1-'PARÂMETROS'!$B$12)-H37)</f>
        <v/>
      </c>
      <c r="J37" s="45" t="str">
        <f>IF(A37="","",TEXT(A37,"yyyy-mm"))</f>
        <v/>
      </c>
      <c r="K37" s="46" t="str">
        <f>IF(C37="","",IFERROR(VLOOKUP(C37,SERVIÇOS!$A$8:$I$87,3,FALSE),""))</f>
        <v/>
      </c>
    </row>
    <row r="38" ht="22" customHeight="1">
      <c r="A38" s="39" t="n"/>
      <c r="B38" s="29" t="n"/>
      <c r="C38" s="29" t="n"/>
      <c r="D38" s="29" t="n"/>
      <c r="E38" s="32" t="str">
        <f>IF(C38="","",IFERROR(VLOOKUP(C38,SERVIÇOS!$A$8:$I$87,7,FALSE),""))</f>
        <v/>
      </c>
      <c r="F38" s="32" t="str">
        <f>IF(C38="","",IFERROR(VLOOKUP(C38,SERVIÇOS!$A$8:$I$87,4,FALSE),""))</f>
        <v/>
      </c>
      <c r="G38" s="40" t="str">
        <f>IF(OR(C38="",D38=""),"",IF(D38="Compareceu",E38,0))</f>
        <v/>
      </c>
      <c r="H38" s="40" t="str">
        <f>IF(OR(C38="",D38=""),"",IF(D38="Compareceu",F38,0))</f>
        <v/>
      </c>
      <c r="I38" s="32" t="str">
        <f>IF(G38="","",G38*(1-'PARÂMETROS'!$B$12)-H38)</f>
        <v/>
      </c>
      <c r="J38" s="41" t="str">
        <f>IF(A38="","",TEXT(A38,"yyyy-mm"))</f>
        <v/>
      </c>
      <c r="K38" s="42" t="str">
        <f>IF(C38="","",IFERROR(VLOOKUP(C38,SERVIÇOS!$A$8:$I$87,3,FALSE),""))</f>
        <v/>
      </c>
    </row>
    <row r="39" ht="22" customHeight="1">
      <c r="A39" s="43" t="n"/>
      <c r="B39" s="34" t="n"/>
      <c r="C39" s="34" t="n"/>
      <c r="D39" s="34" t="n"/>
      <c r="E39" s="37" t="str">
        <f>IF(C39="","",IFERROR(VLOOKUP(C39,SERVIÇOS!$A$8:$I$87,7,FALSE),""))</f>
        <v/>
      </c>
      <c r="F39" s="37" t="str">
        <f>IF(C39="","",IFERROR(VLOOKUP(C39,SERVIÇOS!$A$8:$I$87,4,FALSE),""))</f>
        <v/>
      </c>
      <c r="G39" s="44" t="str">
        <f>IF(OR(C39="",D39=""),"",IF(D39="Compareceu",E39,0))</f>
        <v/>
      </c>
      <c r="H39" s="44" t="str">
        <f>IF(OR(C39="",D39=""),"",IF(D39="Compareceu",F39,0))</f>
        <v/>
      </c>
      <c r="I39" s="37" t="str">
        <f>IF(G39="","",G39*(1-'PARÂMETROS'!$B$12)-H39)</f>
        <v/>
      </c>
      <c r="J39" s="45" t="str">
        <f>IF(A39="","",TEXT(A39,"yyyy-mm"))</f>
        <v/>
      </c>
      <c r="K39" s="46" t="str">
        <f>IF(C39="","",IFERROR(VLOOKUP(C39,SERVIÇOS!$A$8:$I$87,3,FALSE),""))</f>
        <v/>
      </c>
    </row>
    <row r="40" ht="22" customHeight="1">
      <c r="A40" s="39" t="n"/>
      <c r="B40" s="29" t="n"/>
      <c r="C40" s="29" t="n"/>
      <c r="D40" s="29" t="n"/>
      <c r="E40" s="32" t="str">
        <f>IF(C40="","",IFERROR(VLOOKUP(C40,SERVIÇOS!$A$8:$I$87,7,FALSE),""))</f>
        <v/>
      </c>
      <c r="F40" s="32" t="str">
        <f>IF(C40="","",IFERROR(VLOOKUP(C40,SERVIÇOS!$A$8:$I$87,4,FALSE),""))</f>
        <v/>
      </c>
      <c r="G40" s="40" t="str">
        <f>IF(OR(C40="",D40=""),"",IF(D40="Compareceu",E40,0))</f>
        <v/>
      </c>
      <c r="H40" s="40" t="str">
        <f>IF(OR(C40="",D40=""),"",IF(D40="Compareceu",F40,0))</f>
        <v/>
      </c>
      <c r="I40" s="32" t="str">
        <f>IF(G40="","",G40*(1-'PARÂMETROS'!$B$12)-H40)</f>
        <v/>
      </c>
      <c r="J40" s="41" t="str">
        <f>IF(A40="","",TEXT(A40,"yyyy-mm"))</f>
        <v/>
      </c>
      <c r="K40" s="42" t="str">
        <f>IF(C40="","",IFERROR(VLOOKUP(C40,SERVIÇOS!$A$8:$I$87,3,FALSE),""))</f>
        <v/>
      </c>
    </row>
    <row r="41" ht="22" customHeight="1">
      <c r="A41" s="43" t="n"/>
      <c r="B41" s="34" t="n"/>
      <c r="C41" s="34" t="n"/>
      <c r="D41" s="34" t="n"/>
      <c r="E41" s="37" t="str">
        <f>IF(C41="","",IFERROR(VLOOKUP(C41,SERVIÇOS!$A$8:$I$87,7,FALSE),""))</f>
        <v/>
      </c>
      <c r="F41" s="37" t="str">
        <f>IF(C41="","",IFERROR(VLOOKUP(C41,SERVIÇOS!$A$8:$I$87,4,FALSE),""))</f>
        <v/>
      </c>
      <c r="G41" s="44" t="str">
        <f>IF(OR(C41="",D41=""),"",IF(D41="Compareceu",E41,0))</f>
        <v/>
      </c>
      <c r="H41" s="44" t="str">
        <f>IF(OR(C41="",D41=""),"",IF(D41="Compareceu",F41,0))</f>
        <v/>
      </c>
      <c r="I41" s="37" t="str">
        <f>IF(G41="","",G41*(1-'PARÂMETROS'!$B$12)-H41)</f>
        <v/>
      </c>
      <c r="J41" s="45" t="str">
        <f>IF(A41="","",TEXT(A41,"yyyy-mm"))</f>
        <v/>
      </c>
      <c r="K41" s="46" t="str">
        <f>IF(C41="","",IFERROR(VLOOKUP(C41,SERVIÇOS!$A$8:$I$87,3,FALSE),""))</f>
        <v/>
      </c>
    </row>
    <row r="42" ht="22" customHeight="1">
      <c r="A42" s="39" t="n"/>
      <c r="B42" s="29" t="n"/>
      <c r="C42" s="29" t="n"/>
      <c r="D42" s="29" t="n"/>
      <c r="E42" s="32" t="str">
        <f>IF(C42="","",IFERROR(VLOOKUP(C42,SERVIÇOS!$A$8:$I$87,7,FALSE),""))</f>
        <v/>
      </c>
      <c r="F42" s="32" t="str">
        <f>IF(C42="","",IFERROR(VLOOKUP(C42,SERVIÇOS!$A$8:$I$87,4,FALSE),""))</f>
        <v/>
      </c>
      <c r="G42" s="40" t="str">
        <f>IF(OR(C42="",D42=""),"",IF(D42="Compareceu",E42,0))</f>
        <v/>
      </c>
      <c r="H42" s="40" t="str">
        <f>IF(OR(C42="",D42=""),"",IF(D42="Compareceu",F42,0))</f>
        <v/>
      </c>
      <c r="I42" s="32" t="str">
        <f>IF(G42="","",G42*(1-'PARÂMETROS'!$B$12)-H42)</f>
        <v/>
      </c>
      <c r="J42" s="41" t="str">
        <f>IF(A42="","",TEXT(A42,"yyyy-mm"))</f>
        <v/>
      </c>
      <c r="K42" s="42" t="str">
        <f>IF(C42="","",IFERROR(VLOOKUP(C42,SERVIÇOS!$A$8:$I$87,3,FALSE),""))</f>
        <v/>
      </c>
    </row>
    <row r="43" ht="22" customHeight="1">
      <c r="A43" s="43" t="n"/>
      <c r="B43" s="34" t="n"/>
      <c r="C43" s="34" t="n"/>
      <c r="D43" s="34" t="n"/>
      <c r="E43" s="37" t="str">
        <f>IF(C43="","",IFERROR(VLOOKUP(C43,SERVIÇOS!$A$8:$I$87,7,FALSE),""))</f>
        <v/>
      </c>
      <c r="F43" s="37" t="str">
        <f>IF(C43="","",IFERROR(VLOOKUP(C43,SERVIÇOS!$A$8:$I$87,4,FALSE),""))</f>
        <v/>
      </c>
      <c r="G43" s="44" t="str">
        <f>IF(OR(C43="",D43=""),"",IF(D43="Compareceu",E43,0))</f>
        <v/>
      </c>
      <c r="H43" s="44" t="str">
        <f>IF(OR(C43="",D43=""),"",IF(D43="Compareceu",F43,0))</f>
        <v/>
      </c>
      <c r="I43" s="37" t="str">
        <f>IF(G43="","",G43*(1-'PARÂMETROS'!$B$12)-H43)</f>
        <v/>
      </c>
      <c r="J43" s="45" t="str">
        <f>IF(A43="","",TEXT(A43,"yyyy-mm"))</f>
        <v/>
      </c>
      <c r="K43" s="46" t="str">
        <f>IF(C43="","",IFERROR(VLOOKUP(C43,SERVIÇOS!$A$8:$I$87,3,FALSE),""))</f>
        <v/>
      </c>
    </row>
    <row r="44" ht="22" customHeight="1">
      <c r="A44" s="39" t="n"/>
      <c r="B44" s="29" t="n"/>
      <c r="C44" s="29" t="n"/>
      <c r="D44" s="29" t="n"/>
      <c r="E44" s="32" t="str">
        <f>IF(C44="","",IFERROR(VLOOKUP(C44,SERVIÇOS!$A$8:$I$87,7,FALSE),""))</f>
        <v/>
      </c>
      <c r="F44" s="32" t="str">
        <f>IF(C44="","",IFERROR(VLOOKUP(C44,SERVIÇOS!$A$8:$I$87,4,FALSE),""))</f>
        <v/>
      </c>
      <c r="G44" s="40" t="str">
        <f>IF(OR(C44="",D44=""),"",IF(D44="Compareceu",E44,0))</f>
        <v/>
      </c>
      <c r="H44" s="40" t="str">
        <f>IF(OR(C44="",D44=""),"",IF(D44="Compareceu",F44,0))</f>
        <v/>
      </c>
      <c r="I44" s="32" t="str">
        <f>IF(G44="","",G44*(1-'PARÂMETROS'!$B$12)-H44)</f>
        <v/>
      </c>
      <c r="J44" s="41" t="str">
        <f>IF(A44="","",TEXT(A44,"yyyy-mm"))</f>
        <v/>
      </c>
      <c r="K44" s="42" t="str">
        <f>IF(C44="","",IFERROR(VLOOKUP(C44,SERVIÇOS!$A$8:$I$87,3,FALSE),""))</f>
        <v/>
      </c>
    </row>
    <row r="45" ht="22" customHeight="1">
      <c r="A45" s="43" t="n"/>
      <c r="B45" s="34" t="n"/>
      <c r="C45" s="34" t="n"/>
      <c r="D45" s="34" t="n"/>
      <c r="E45" s="37" t="str">
        <f>IF(C45="","",IFERROR(VLOOKUP(C45,SERVIÇOS!$A$8:$I$87,7,FALSE),""))</f>
        <v/>
      </c>
      <c r="F45" s="37" t="str">
        <f>IF(C45="","",IFERROR(VLOOKUP(C45,SERVIÇOS!$A$8:$I$87,4,FALSE),""))</f>
        <v/>
      </c>
      <c r="G45" s="44" t="str">
        <f>IF(OR(C45="",D45=""),"",IF(D45="Compareceu",E45,0))</f>
        <v/>
      </c>
      <c r="H45" s="44" t="str">
        <f>IF(OR(C45="",D45=""),"",IF(D45="Compareceu",F45,0))</f>
        <v/>
      </c>
      <c r="I45" s="37" t="str">
        <f>IF(G45="","",G45*(1-'PARÂMETROS'!$B$12)-H45)</f>
        <v/>
      </c>
      <c r="J45" s="45" t="str">
        <f>IF(A45="","",TEXT(A45,"yyyy-mm"))</f>
        <v/>
      </c>
      <c r="K45" s="46" t="str">
        <f>IF(C45="","",IFERROR(VLOOKUP(C45,SERVIÇOS!$A$8:$I$87,3,FALSE),""))</f>
        <v/>
      </c>
    </row>
    <row r="46" ht="22" customHeight="1">
      <c r="A46" s="39" t="n"/>
      <c r="B46" s="29" t="n"/>
      <c r="C46" s="29" t="n"/>
      <c r="D46" s="29" t="n"/>
      <c r="E46" s="32" t="str">
        <f>IF(C46="","",IFERROR(VLOOKUP(C46,SERVIÇOS!$A$8:$I$87,7,FALSE),""))</f>
        <v/>
      </c>
      <c r="F46" s="32" t="str">
        <f>IF(C46="","",IFERROR(VLOOKUP(C46,SERVIÇOS!$A$8:$I$87,4,FALSE),""))</f>
        <v/>
      </c>
      <c r="G46" s="40" t="str">
        <f>IF(OR(C46="",D46=""),"",IF(D46="Compareceu",E46,0))</f>
        <v/>
      </c>
      <c r="H46" s="40" t="str">
        <f>IF(OR(C46="",D46=""),"",IF(D46="Compareceu",F46,0))</f>
        <v/>
      </c>
      <c r="I46" s="32" t="str">
        <f>IF(G46="","",G46*(1-'PARÂMETROS'!$B$12)-H46)</f>
        <v/>
      </c>
      <c r="J46" s="41" t="str">
        <f>IF(A46="","",TEXT(A46,"yyyy-mm"))</f>
        <v/>
      </c>
      <c r="K46" s="42" t="str">
        <f>IF(C46="","",IFERROR(VLOOKUP(C46,SERVIÇOS!$A$8:$I$87,3,FALSE),""))</f>
        <v/>
      </c>
    </row>
    <row r="47" ht="22" customHeight="1">
      <c r="A47" s="43" t="n"/>
      <c r="B47" s="34" t="n"/>
      <c r="C47" s="34" t="n"/>
      <c r="D47" s="34" t="n"/>
      <c r="E47" s="37" t="str">
        <f>IF(C47="","",IFERROR(VLOOKUP(C47,SERVIÇOS!$A$8:$I$87,7,FALSE),""))</f>
        <v/>
      </c>
      <c r="F47" s="37" t="str">
        <f>IF(C47="","",IFERROR(VLOOKUP(C47,SERVIÇOS!$A$8:$I$87,4,FALSE),""))</f>
        <v/>
      </c>
      <c r="G47" s="44" t="str">
        <f>IF(OR(C47="",D47=""),"",IF(D47="Compareceu",E47,0))</f>
        <v/>
      </c>
      <c r="H47" s="44" t="str">
        <f>IF(OR(C47="",D47=""),"",IF(D47="Compareceu",F47,0))</f>
        <v/>
      </c>
      <c r="I47" s="37" t="str">
        <f>IF(G47="","",G47*(1-'PARÂMETROS'!$B$12)-H47)</f>
        <v/>
      </c>
      <c r="J47" s="45" t="str">
        <f>IF(A47="","",TEXT(A47,"yyyy-mm"))</f>
        <v/>
      </c>
      <c r="K47" s="46" t="str">
        <f>IF(C47="","",IFERROR(VLOOKUP(C47,SERVIÇOS!$A$8:$I$87,3,FALSE),""))</f>
        <v/>
      </c>
    </row>
    <row r="48" ht="22" customHeight="1">
      <c r="A48" s="39" t="n"/>
      <c r="B48" s="29" t="n"/>
      <c r="C48" s="29" t="n"/>
      <c r="D48" s="29" t="n"/>
      <c r="E48" s="32" t="str">
        <f>IF(C48="","",IFERROR(VLOOKUP(C48,SERVIÇOS!$A$8:$I$87,7,FALSE),""))</f>
        <v/>
      </c>
      <c r="F48" s="32" t="str">
        <f>IF(C48="","",IFERROR(VLOOKUP(C48,SERVIÇOS!$A$8:$I$87,4,FALSE),""))</f>
        <v/>
      </c>
      <c r="G48" s="40" t="str">
        <f>IF(OR(C48="",D48=""),"",IF(D48="Compareceu",E48,0))</f>
        <v/>
      </c>
      <c r="H48" s="40" t="str">
        <f>IF(OR(C48="",D48=""),"",IF(D48="Compareceu",F48,0))</f>
        <v/>
      </c>
      <c r="I48" s="32" t="str">
        <f>IF(G48="","",G48*(1-'PARÂMETROS'!$B$12)-H48)</f>
        <v/>
      </c>
      <c r="J48" s="41" t="str">
        <f>IF(A48="","",TEXT(A48,"yyyy-mm"))</f>
        <v/>
      </c>
      <c r="K48" s="42" t="str">
        <f>IF(C48="","",IFERROR(VLOOKUP(C48,SERVIÇOS!$A$8:$I$87,3,FALSE),""))</f>
        <v/>
      </c>
    </row>
    <row r="49" ht="22" customHeight="1">
      <c r="A49" s="43" t="n"/>
      <c r="B49" s="34" t="n"/>
      <c r="C49" s="34" t="n"/>
      <c r="D49" s="34" t="n"/>
      <c r="E49" s="37" t="str">
        <f>IF(C49="","",IFERROR(VLOOKUP(C49,SERVIÇOS!$A$8:$I$87,7,FALSE),""))</f>
        <v/>
      </c>
      <c r="F49" s="37" t="str">
        <f>IF(C49="","",IFERROR(VLOOKUP(C49,SERVIÇOS!$A$8:$I$87,4,FALSE),""))</f>
        <v/>
      </c>
      <c r="G49" s="44" t="str">
        <f>IF(OR(C49="",D49=""),"",IF(D49="Compareceu",E49,0))</f>
        <v/>
      </c>
      <c r="H49" s="44" t="str">
        <f>IF(OR(C49="",D49=""),"",IF(D49="Compareceu",F49,0))</f>
        <v/>
      </c>
      <c r="I49" s="37" t="str">
        <f>IF(G49="","",G49*(1-'PARÂMETROS'!$B$12)-H49)</f>
        <v/>
      </c>
      <c r="J49" s="45" t="str">
        <f>IF(A49="","",TEXT(A49,"yyyy-mm"))</f>
        <v/>
      </c>
      <c r="K49" s="46" t="str">
        <f>IF(C49="","",IFERROR(VLOOKUP(C49,SERVIÇOS!$A$8:$I$87,3,FALSE),""))</f>
        <v/>
      </c>
    </row>
    <row r="50" ht="22" customHeight="1">
      <c r="A50" s="39" t="n"/>
      <c r="B50" s="29" t="n"/>
      <c r="C50" s="29" t="n"/>
      <c r="D50" s="29" t="n"/>
      <c r="E50" s="32" t="str">
        <f>IF(C50="","",IFERROR(VLOOKUP(C50,SERVIÇOS!$A$8:$I$87,7,FALSE),""))</f>
        <v/>
      </c>
      <c r="F50" s="32" t="str">
        <f>IF(C50="","",IFERROR(VLOOKUP(C50,SERVIÇOS!$A$8:$I$87,4,FALSE),""))</f>
        <v/>
      </c>
      <c r="G50" s="40" t="str">
        <f>IF(OR(C50="",D50=""),"",IF(D50="Compareceu",E50,0))</f>
        <v/>
      </c>
      <c r="H50" s="40" t="str">
        <f>IF(OR(C50="",D50=""),"",IF(D50="Compareceu",F50,0))</f>
        <v/>
      </c>
      <c r="I50" s="32" t="str">
        <f>IF(G50="","",G50*(1-'PARÂMETROS'!$B$12)-H50)</f>
        <v/>
      </c>
      <c r="J50" s="41" t="str">
        <f>IF(A50="","",TEXT(A50,"yyyy-mm"))</f>
        <v/>
      </c>
      <c r="K50" s="42" t="str">
        <f>IF(C50="","",IFERROR(VLOOKUP(C50,SERVIÇOS!$A$8:$I$87,3,FALSE),""))</f>
        <v/>
      </c>
    </row>
    <row r="51" ht="22" customHeight="1">
      <c r="A51" s="43" t="n"/>
      <c r="B51" s="34" t="n"/>
      <c r="C51" s="34" t="n"/>
      <c r="D51" s="34" t="n"/>
      <c r="E51" s="37" t="str">
        <f>IF(C51="","",IFERROR(VLOOKUP(C51,SERVIÇOS!$A$8:$I$87,7,FALSE),""))</f>
        <v/>
      </c>
      <c r="F51" s="37" t="str">
        <f>IF(C51="","",IFERROR(VLOOKUP(C51,SERVIÇOS!$A$8:$I$87,4,FALSE),""))</f>
        <v/>
      </c>
      <c r="G51" s="44" t="str">
        <f>IF(OR(C51="",D51=""),"",IF(D51="Compareceu",E51,0))</f>
        <v/>
      </c>
      <c r="H51" s="44" t="str">
        <f>IF(OR(C51="",D51=""),"",IF(D51="Compareceu",F51,0))</f>
        <v/>
      </c>
      <c r="I51" s="37" t="str">
        <f>IF(G51="","",G51*(1-'PARÂMETROS'!$B$12)-H51)</f>
        <v/>
      </c>
      <c r="J51" s="45" t="str">
        <f>IF(A51="","",TEXT(A51,"yyyy-mm"))</f>
        <v/>
      </c>
      <c r="K51" s="46" t="str">
        <f>IF(C51="","",IFERROR(VLOOKUP(C51,SERVIÇOS!$A$8:$I$87,3,FALSE),""))</f>
        <v/>
      </c>
    </row>
    <row r="52" ht="22" customHeight="1">
      <c r="A52" s="39" t="n"/>
      <c r="B52" s="29" t="n"/>
      <c r="C52" s="29" t="n"/>
      <c r="D52" s="29" t="n"/>
      <c r="E52" s="32" t="str">
        <f>IF(C52="","",IFERROR(VLOOKUP(C52,SERVIÇOS!$A$8:$I$87,7,FALSE),""))</f>
        <v/>
      </c>
      <c r="F52" s="32" t="str">
        <f>IF(C52="","",IFERROR(VLOOKUP(C52,SERVIÇOS!$A$8:$I$87,4,FALSE),""))</f>
        <v/>
      </c>
      <c r="G52" s="40" t="str">
        <f>IF(OR(C52="",D52=""),"",IF(D52="Compareceu",E52,0))</f>
        <v/>
      </c>
      <c r="H52" s="40" t="str">
        <f>IF(OR(C52="",D52=""),"",IF(D52="Compareceu",F52,0))</f>
        <v/>
      </c>
      <c r="I52" s="32" t="str">
        <f>IF(G52="","",G52*(1-'PARÂMETROS'!$B$12)-H52)</f>
        <v/>
      </c>
      <c r="J52" s="41" t="str">
        <f>IF(A52="","",TEXT(A52,"yyyy-mm"))</f>
        <v/>
      </c>
      <c r="K52" s="42" t="str">
        <f>IF(C52="","",IFERROR(VLOOKUP(C52,SERVIÇOS!$A$8:$I$87,3,FALSE),""))</f>
        <v/>
      </c>
    </row>
    <row r="53" ht="22" customHeight="1">
      <c r="A53" s="43" t="n"/>
      <c r="B53" s="34" t="n"/>
      <c r="C53" s="34" t="n"/>
      <c r="D53" s="34" t="n"/>
      <c r="E53" s="37" t="str">
        <f>IF(C53="","",IFERROR(VLOOKUP(C53,SERVIÇOS!$A$8:$I$87,7,FALSE),""))</f>
        <v/>
      </c>
      <c r="F53" s="37" t="str">
        <f>IF(C53="","",IFERROR(VLOOKUP(C53,SERVIÇOS!$A$8:$I$87,4,FALSE),""))</f>
        <v/>
      </c>
      <c r="G53" s="44" t="str">
        <f>IF(OR(C53="",D53=""),"",IF(D53="Compareceu",E53,0))</f>
        <v/>
      </c>
      <c r="H53" s="44" t="str">
        <f>IF(OR(C53="",D53=""),"",IF(D53="Compareceu",F53,0))</f>
        <v/>
      </c>
      <c r="I53" s="37" t="str">
        <f>IF(G53="","",G53*(1-'PARÂMETROS'!$B$12)-H53)</f>
        <v/>
      </c>
      <c r="J53" s="45" t="str">
        <f>IF(A53="","",TEXT(A53,"yyyy-mm"))</f>
        <v/>
      </c>
      <c r="K53" s="46" t="str">
        <f>IF(C53="","",IFERROR(VLOOKUP(C53,SERVIÇOS!$A$8:$I$87,3,FALSE),""))</f>
        <v/>
      </c>
    </row>
    <row r="54" ht="22" customHeight="1">
      <c r="A54" s="39" t="n"/>
      <c r="B54" s="29" t="n"/>
      <c r="C54" s="29" t="n"/>
      <c r="D54" s="29" t="n"/>
      <c r="E54" s="32" t="str">
        <f>IF(C54="","",IFERROR(VLOOKUP(C54,SERVIÇOS!$A$8:$I$87,7,FALSE),""))</f>
        <v/>
      </c>
      <c r="F54" s="32" t="str">
        <f>IF(C54="","",IFERROR(VLOOKUP(C54,SERVIÇOS!$A$8:$I$87,4,FALSE),""))</f>
        <v/>
      </c>
      <c r="G54" s="40" t="str">
        <f>IF(OR(C54="",D54=""),"",IF(D54="Compareceu",E54,0))</f>
        <v/>
      </c>
      <c r="H54" s="40" t="str">
        <f>IF(OR(C54="",D54=""),"",IF(D54="Compareceu",F54,0))</f>
        <v/>
      </c>
      <c r="I54" s="32" t="str">
        <f>IF(G54="","",G54*(1-'PARÂMETROS'!$B$12)-H54)</f>
        <v/>
      </c>
      <c r="J54" s="41" t="str">
        <f>IF(A54="","",TEXT(A54,"yyyy-mm"))</f>
        <v/>
      </c>
      <c r="K54" s="42" t="str">
        <f>IF(C54="","",IFERROR(VLOOKUP(C54,SERVIÇOS!$A$8:$I$87,3,FALSE),""))</f>
        <v/>
      </c>
    </row>
    <row r="55" ht="22" customHeight="1">
      <c r="A55" s="43" t="n"/>
      <c r="B55" s="34" t="n"/>
      <c r="C55" s="34" t="n"/>
      <c r="D55" s="34" t="n"/>
      <c r="E55" s="37" t="str">
        <f>IF(C55="","",IFERROR(VLOOKUP(C55,SERVIÇOS!$A$8:$I$87,7,FALSE),""))</f>
        <v/>
      </c>
      <c r="F55" s="37" t="str">
        <f>IF(C55="","",IFERROR(VLOOKUP(C55,SERVIÇOS!$A$8:$I$87,4,FALSE),""))</f>
        <v/>
      </c>
      <c r="G55" s="44" t="str">
        <f>IF(OR(C55="",D55=""),"",IF(D55="Compareceu",E55,0))</f>
        <v/>
      </c>
      <c r="H55" s="44" t="str">
        <f>IF(OR(C55="",D55=""),"",IF(D55="Compareceu",F55,0))</f>
        <v/>
      </c>
      <c r="I55" s="37" t="str">
        <f>IF(G55="","",G55*(1-'PARÂMETROS'!$B$12)-H55)</f>
        <v/>
      </c>
      <c r="J55" s="45" t="str">
        <f>IF(A55="","",TEXT(A55,"yyyy-mm"))</f>
        <v/>
      </c>
      <c r="K55" s="46" t="str">
        <f>IF(C55="","",IFERROR(VLOOKUP(C55,SERVIÇOS!$A$8:$I$87,3,FALSE),""))</f>
        <v/>
      </c>
    </row>
    <row r="56" ht="22" customHeight="1">
      <c r="A56" s="39" t="n"/>
      <c r="B56" s="29" t="n"/>
      <c r="C56" s="29" t="n"/>
      <c r="D56" s="29" t="n"/>
      <c r="E56" s="32" t="str">
        <f>IF(C56="","",IFERROR(VLOOKUP(C56,SERVIÇOS!$A$8:$I$87,7,FALSE),""))</f>
        <v/>
      </c>
      <c r="F56" s="32" t="str">
        <f>IF(C56="","",IFERROR(VLOOKUP(C56,SERVIÇOS!$A$8:$I$87,4,FALSE),""))</f>
        <v/>
      </c>
      <c r="G56" s="40" t="str">
        <f>IF(OR(C56="",D56=""),"",IF(D56="Compareceu",E56,0))</f>
        <v/>
      </c>
      <c r="H56" s="40" t="str">
        <f>IF(OR(C56="",D56=""),"",IF(D56="Compareceu",F56,0))</f>
        <v/>
      </c>
      <c r="I56" s="32" t="str">
        <f>IF(G56="","",G56*(1-'PARÂMETROS'!$B$12)-H56)</f>
        <v/>
      </c>
      <c r="J56" s="41" t="str">
        <f>IF(A56="","",TEXT(A56,"yyyy-mm"))</f>
        <v/>
      </c>
      <c r="K56" s="42" t="str">
        <f>IF(C56="","",IFERROR(VLOOKUP(C56,SERVIÇOS!$A$8:$I$87,3,FALSE),""))</f>
        <v/>
      </c>
    </row>
    <row r="57" ht="22" customHeight="1">
      <c r="A57" s="43" t="n"/>
      <c r="B57" s="34" t="n"/>
      <c r="C57" s="34" t="n"/>
      <c r="D57" s="34" t="n"/>
      <c r="E57" s="37" t="str">
        <f>IF(C57="","",IFERROR(VLOOKUP(C57,SERVIÇOS!$A$8:$I$87,7,FALSE),""))</f>
        <v/>
      </c>
      <c r="F57" s="37" t="str">
        <f>IF(C57="","",IFERROR(VLOOKUP(C57,SERVIÇOS!$A$8:$I$87,4,FALSE),""))</f>
        <v/>
      </c>
      <c r="G57" s="44" t="str">
        <f>IF(OR(C57="",D57=""),"",IF(D57="Compareceu",E57,0))</f>
        <v/>
      </c>
      <c r="H57" s="44" t="str">
        <f>IF(OR(C57="",D57=""),"",IF(D57="Compareceu",F57,0))</f>
        <v/>
      </c>
      <c r="I57" s="37" t="str">
        <f>IF(G57="","",G57*(1-'PARÂMETROS'!$B$12)-H57)</f>
        <v/>
      </c>
      <c r="J57" s="45" t="str">
        <f>IF(A57="","",TEXT(A57,"yyyy-mm"))</f>
        <v/>
      </c>
      <c r="K57" s="46" t="str">
        <f>IF(C57="","",IFERROR(VLOOKUP(C57,SERVIÇOS!$A$8:$I$87,3,FALSE),""))</f>
        <v/>
      </c>
    </row>
    <row r="58" ht="22" customHeight="1">
      <c r="A58" s="39" t="n"/>
      <c r="B58" s="29" t="n"/>
      <c r="C58" s="29" t="n"/>
      <c r="D58" s="29" t="n"/>
      <c r="E58" s="32" t="str">
        <f>IF(C58="","",IFERROR(VLOOKUP(C58,SERVIÇOS!$A$8:$I$87,7,FALSE),""))</f>
        <v/>
      </c>
      <c r="F58" s="32" t="str">
        <f>IF(C58="","",IFERROR(VLOOKUP(C58,SERVIÇOS!$A$8:$I$87,4,FALSE),""))</f>
        <v/>
      </c>
      <c r="G58" s="40" t="str">
        <f>IF(OR(C58="",D58=""),"",IF(D58="Compareceu",E58,0))</f>
        <v/>
      </c>
      <c r="H58" s="40" t="str">
        <f>IF(OR(C58="",D58=""),"",IF(D58="Compareceu",F58,0))</f>
        <v/>
      </c>
      <c r="I58" s="32" t="str">
        <f>IF(G58="","",G58*(1-'PARÂMETROS'!$B$12)-H58)</f>
        <v/>
      </c>
      <c r="J58" s="41" t="str">
        <f>IF(A58="","",TEXT(A58,"yyyy-mm"))</f>
        <v/>
      </c>
      <c r="K58" s="42" t="str">
        <f>IF(C58="","",IFERROR(VLOOKUP(C58,SERVIÇOS!$A$8:$I$87,3,FALSE),""))</f>
        <v/>
      </c>
    </row>
    <row r="59" ht="22" customHeight="1">
      <c r="A59" s="43" t="n"/>
      <c r="B59" s="34" t="n"/>
      <c r="C59" s="34" t="n"/>
      <c r="D59" s="34" t="n"/>
      <c r="E59" s="37" t="str">
        <f>IF(C59="","",IFERROR(VLOOKUP(C59,SERVIÇOS!$A$8:$I$87,7,FALSE),""))</f>
        <v/>
      </c>
      <c r="F59" s="37" t="str">
        <f>IF(C59="","",IFERROR(VLOOKUP(C59,SERVIÇOS!$A$8:$I$87,4,FALSE),""))</f>
        <v/>
      </c>
      <c r="G59" s="44" t="str">
        <f>IF(OR(C59="",D59=""),"",IF(D59="Compareceu",E59,0))</f>
        <v/>
      </c>
      <c r="H59" s="44" t="str">
        <f>IF(OR(C59="",D59=""),"",IF(D59="Compareceu",F59,0))</f>
        <v/>
      </c>
      <c r="I59" s="37" t="str">
        <f>IF(G59="","",G59*(1-'PARÂMETROS'!$B$12)-H59)</f>
        <v/>
      </c>
      <c r="J59" s="45" t="str">
        <f>IF(A59="","",TEXT(A59,"yyyy-mm"))</f>
        <v/>
      </c>
      <c r="K59" s="46" t="str">
        <f>IF(C59="","",IFERROR(VLOOKUP(C59,SERVIÇOS!$A$8:$I$87,3,FALSE),""))</f>
        <v/>
      </c>
    </row>
    <row r="60" ht="22" customHeight="1">
      <c r="A60" s="39" t="n"/>
      <c r="B60" s="29" t="n"/>
      <c r="C60" s="29" t="n"/>
      <c r="D60" s="29" t="n"/>
      <c r="E60" s="32" t="str">
        <f>IF(C60="","",IFERROR(VLOOKUP(C60,SERVIÇOS!$A$8:$I$87,7,FALSE),""))</f>
        <v/>
      </c>
      <c r="F60" s="32" t="str">
        <f>IF(C60="","",IFERROR(VLOOKUP(C60,SERVIÇOS!$A$8:$I$87,4,FALSE),""))</f>
        <v/>
      </c>
      <c r="G60" s="40" t="str">
        <f>IF(OR(C60="",D60=""),"",IF(D60="Compareceu",E60,0))</f>
        <v/>
      </c>
      <c r="H60" s="40" t="str">
        <f>IF(OR(C60="",D60=""),"",IF(D60="Compareceu",F60,0))</f>
        <v/>
      </c>
      <c r="I60" s="32" t="str">
        <f>IF(G60="","",G60*(1-'PARÂMETROS'!$B$12)-H60)</f>
        <v/>
      </c>
      <c r="J60" s="41" t="str">
        <f>IF(A60="","",TEXT(A60,"yyyy-mm"))</f>
        <v/>
      </c>
      <c r="K60" s="42" t="str">
        <f>IF(C60="","",IFERROR(VLOOKUP(C60,SERVIÇOS!$A$8:$I$87,3,FALSE),""))</f>
        <v/>
      </c>
    </row>
    <row r="61" ht="22" customHeight="1">
      <c r="A61" s="43" t="n"/>
      <c r="B61" s="34" t="n"/>
      <c r="C61" s="34" t="n"/>
      <c r="D61" s="34" t="n"/>
      <c r="E61" s="37" t="str">
        <f>IF(C61="","",IFERROR(VLOOKUP(C61,SERVIÇOS!$A$8:$I$87,7,FALSE),""))</f>
        <v/>
      </c>
      <c r="F61" s="37" t="str">
        <f>IF(C61="","",IFERROR(VLOOKUP(C61,SERVIÇOS!$A$8:$I$87,4,FALSE),""))</f>
        <v/>
      </c>
      <c r="G61" s="44" t="str">
        <f>IF(OR(C61="",D61=""),"",IF(D61="Compareceu",E61,0))</f>
        <v/>
      </c>
      <c r="H61" s="44" t="str">
        <f>IF(OR(C61="",D61=""),"",IF(D61="Compareceu",F61,0))</f>
        <v/>
      </c>
      <c r="I61" s="37" t="str">
        <f>IF(G61="","",G61*(1-'PARÂMETROS'!$B$12)-H61)</f>
        <v/>
      </c>
      <c r="J61" s="45" t="str">
        <f>IF(A61="","",TEXT(A61,"yyyy-mm"))</f>
        <v/>
      </c>
      <c r="K61" s="46" t="str">
        <f>IF(C61="","",IFERROR(VLOOKUP(C61,SERVIÇOS!$A$8:$I$87,3,FALSE),""))</f>
        <v/>
      </c>
    </row>
    <row r="62" ht="22" customHeight="1">
      <c r="A62" s="39" t="n"/>
      <c r="B62" s="29" t="n"/>
      <c r="C62" s="29" t="n"/>
      <c r="D62" s="29" t="n"/>
      <c r="E62" s="32" t="str">
        <f>IF(C62="","",IFERROR(VLOOKUP(C62,SERVIÇOS!$A$8:$I$87,7,FALSE),""))</f>
        <v/>
      </c>
      <c r="F62" s="32" t="str">
        <f>IF(C62="","",IFERROR(VLOOKUP(C62,SERVIÇOS!$A$8:$I$87,4,FALSE),""))</f>
        <v/>
      </c>
      <c r="G62" s="40" t="str">
        <f>IF(OR(C62="",D62=""),"",IF(D62="Compareceu",E62,0))</f>
        <v/>
      </c>
      <c r="H62" s="40" t="str">
        <f>IF(OR(C62="",D62=""),"",IF(D62="Compareceu",F62,0))</f>
        <v/>
      </c>
      <c r="I62" s="32" t="str">
        <f>IF(G62="","",G62*(1-'PARÂMETROS'!$B$12)-H62)</f>
        <v/>
      </c>
      <c r="J62" s="41" t="str">
        <f>IF(A62="","",TEXT(A62,"yyyy-mm"))</f>
        <v/>
      </c>
      <c r="K62" s="42" t="str">
        <f>IF(C62="","",IFERROR(VLOOKUP(C62,SERVIÇOS!$A$8:$I$87,3,FALSE),""))</f>
        <v/>
      </c>
    </row>
    <row r="63" ht="22" customHeight="1">
      <c r="A63" s="43" t="n"/>
      <c r="B63" s="34" t="n"/>
      <c r="C63" s="34" t="n"/>
      <c r="D63" s="34" t="n"/>
      <c r="E63" s="37" t="str">
        <f>IF(C63="","",IFERROR(VLOOKUP(C63,SERVIÇOS!$A$8:$I$87,7,FALSE),""))</f>
        <v/>
      </c>
      <c r="F63" s="37" t="str">
        <f>IF(C63="","",IFERROR(VLOOKUP(C63,SERVIÇOS!$A$8:$I$87,4,FALSE),""))</f>
        <v/>
      </c>
      <c r="G63" s="44" t="str">
        <f>IF(OR(C63="",D63=""),"",IF(D63="Compareceu",E63,0))</f>
        <v/>
      </c>
      <c r="H63" s="44" t="str">
        <f>IF(OR(C63="",D63=""),"",IF(D63="Compareceu",F63,0))</f>
        <v/>
      </c>
      <c r="I63" s="37" t="str">
        <f>IF(G63="","",G63*(1-'PARÂMETROS'!$B$12)-H63)</f>
        <v/>
      </c>
      <c r="J63" s="45" t="str">
        <f>IF(A63="","",TEXT(A63,"yyyy-mm"))</f>
        <v/>
      </c>
      <c r="K63" s="46" t="str">
        <f>IF(C63="","",IFERROR(VLOOKUP(C63,SERVIÇOS!$A$8:$I$87,3,FALSE),""))</f>
        <v/>
      </c>
    </row>
    <row r="64" ht="22" customHeight="1">
      <c r="A64" s="39" t="n"/>
      <c r="B64" s="29" t="n"/>
      <c r="C64" s="29" t="n"/>
      <c r="D64" s="29" t="n"/>
      <c r="E64" s="32" t="str">
        <f>IF(C64="","",IFERROR(VLOOKUP(C64,SERVIÇOS!$A$8:$I$87,7,FALSE),""))</f>
        <v/>
      </c>
      <c r="F64" s="32" t="str">
        <f>IF(C64="","",IFERROR(VLOOKUP(C64,SERVIÇOS!$A$8:$I$87,4,FALSE),""))</f>
        <v/>
      </c>
      <c r="G64" s="40" t="str">
        <f>IF(OR(C64="",D64=""),"",IF(D64="Compareceu",E64,0))</f>
        <v/>
      </c>
      <c r="H64" s="40" t="str">
        <f>IF(OR(C64="",D64=""),"",IF(D64="Compareceu",F64,0))</f>
        <v/>
      </c>
      <c r="I64" s="32" t="str">
        <f>IF(G64="","",G64*(1-'PARÂMETROS'!$B$12)-H64)</f>
        <v/>
      </c>
      <c r="J64" s="41" t="str">
        <f>IF(A64="","",TEXT(A64,"yyyy-mm"))</f>
        <v/>
      </c>
      <c r="K64" s="42" t="str">
        <f>IF(C64="","",IFERROR(VLOOKUP(C64,SERVIÇOS!$A$8:$I$87,3,FALSE),""))</f>
        <v/>
      </c>
    </row>
    <row r="65" ht="22" customHeight="1">
      <c r="A65" s="43" t="n"/>
      <c r="B65" s="34" t="n"/>
      <c r="C65" s="34" t="n"/>
      <c r="D65" s="34" t="n"/>
      <c r="E65" s="37" t="str">
        <f>IF(C65="","",IFERROR(VLOOKUP(C65,SERVIÇOS!$A$8:$I$87,7,FALSE),""))</f>
        <v/>
      </c>
      <c r="F65" s="37" t="str">
        <f>IF(C65="","",IFERROR(VLOOKUP(C65,SERVIÇOS!$A$8:$I$87,4,FALSE),""))</f>
        <v/>
      </c>
      <c r="G65" s="44" t="str">
        <f>IF(OR(C65="",D65=""),"",IF(D65="Compareceu",E65,0))</f>
        <v/>
      </c>
      <c r="H65" s="44" t="str">
        <f>IF(OR(C65="",D65=""),"",IF(D65="Compareceu",F65,0))</f>
        <v/>
      </c>
      <c r="I65" s="37" t="str">
        <f>IF(G65="","",G65*(1-'PARÂMETROS'!$B$12)-H65)</f>
        <v/>
      </c>
      <c r="J65" s="45" t="str">
        <f>IF(A65="","",TEXT(A65,"yyyy-mm"))</f>
        <v/>
      </c>
      <c r="K65" s="46" t="str">
        <f>IF(C65="","",IFERROR(VLOOKUP(C65,SERVIÇOS!$A$8:$I$87,3,FALSE),""))</f>
        <v/>
      </c>
    </row>
    <row r="66" ht="22" customHeight="1">
      <c r="A66" s="39" t="n"/>
      <c r="B66" s="29" t="n"/>
      <c r="C66" s="29" t="n"/>
      <c r="D66" s="29" t="n"/>
      <c r="E66" s="32" t="str">
        <f>IF(C66="","",IFERROR(VLOOKUP(C66,SERVIÇOS!$A$8:$I$87,7,FALSE),""))</f>
        <v/>
      </c>
      <c r="F66" s="32" t="str">
        <f>IF(C66="","",IFERROR(VLOOKUP(C66,SERVIÇOS!$A$8:$I$87,4,FALSE),""))</f>
        <v/>
      </c>
      <c r="G66" s="40" t="str">
        <f>IF(OR(C66="",D66=""),"",IF(D66="Compareceu",E66,0))</f>
        <v/>
      </c>
      <c r="H66" s="40" t="str">
        <f>IF(OR(C66="",D66=""),"",IF(D66="Compareceu",F66,0))</f>
        <v/>
      </c>
      <c r="I66" s="32" t="str">
        <f>IF(G66="","",G66*(1-'PARÂMETROS'!$B$12)-H66)</f>
        <v/>
      </c>
      <c r="J66" s="41" t="str">
        <f>IF(A66="","",TEXT(A66,"yyyy-mm"))</f>
        <v/>
      </c>
      <c r="K66" s="42" t="str">
        <f>IF(C66="","",IFERROR(VLOOKUP(C66,SERVIÇOS!$A$8:$I$87,3,FALSE),""))</f>
        <v/>
      </c>
    </row>
    <row r="67" ht="22" customHeight="1">
      <c r="A67" s="43" t="n"/>
      <c r="B67" s="34" t="n"/>
      <c r="C67" s="34" t="n"/>
      <c r="D67" s="34" t="n"/>
      <c r="E67" s="37" t="str">
        <f>IF(C67="","",IFERROR(VLOOKUP(C67,SERVIÇOS!$A$8:$I$87,7,FALSE),""))</f>
        <v/>
      </c>
      <c r="F67" s="37" t="str">
        <f>IF(C67="","",IFERROR(VLOOKUP(C67,SERVIÇOS!$A$8:$I$87,4,FALSE),""))</f>
        <v/>
      </c>
      <c r="G67" s="44" t="str">
        <f>IF(OR(C67="",D67=""),"",IF(D67="Compareceu",E67,0))</f>
        <v/>
      </c>
      <c r="H67" s="44" t="str">
        <f>IF(OR(C67="",D67=""),"",IF(D67="Compareceu",F67,0))</f>
        <v/>
      </c>
      <c r="I67" s="37" t="str">
        <f>IF(G67="","",G67*(1-'PARÂMETROS'!$B$12)-H67)</f>
        <v/>
      </c>
      <c r="J67" s="45" t="str">
        <f>IF(A67="","",TEXT(A67,"yyyy-mm"))</f>
        <v/>
      </c>
      <c r="K67" s="46" t="str">
        <f>IF(C67="","",IFERROR(VLOOKUP(C67,SERVIÇOS!$A$8:$I$87,3,FALSE),""))</f>
        <v/>
      </c>
    </row>
    <row r="68" ht="22" customHeight="1">
      <c r="A68" s="39" t="n"/>
      <c r="B68" s="29" t="n"/>
      <c r="C68" s="29" t="n"/>
      <c r="D68" s="29" t="n"/>
      <c r="E68" s="32" t="str">
        <f>IF(C68="","",IFERROR(VLOOKUP(C68,SERVIÇOS!$A$8:$I$87,7,FALSE),""))</f>
        <v/>
      </c>
      <c r="F68" s="32" t="str">
        <f>IF(C68="","",IFERROR(VLOOKUP(C68,SERVIÇOS!$A$8:$I$87,4,FALSE),""))</f>
        <v/>
      </c>
      <c r="G68" s="40" t="str">
        <f>IF(OR(C68="",D68=""),"",IF(D68="Compareceu",E68,0))</f>
        <v/>
      </c>
      <c r="H68" s="40" t="str">
        <f>IF(OR(C68="",D68=""),"",IF(D68="Compareceu",F68,0))</f>
        <v/>
      </c>
      <c r="I68" s="32" t="str">
        <f>IF(G68="","",G68*(1-'PARÂMETROS'!$B$12)-H68)</f>
        <v/>
      </c>
      <c r="J68" s="41" t="str">
        <f>IF(A68="","",TEXT(A68,"yyyy-mm"))</f>
        <v/>
      </c>
      <c r="K68" s="42" t="str">
        <f>IF(C68="","",IFERROR(VLOOKUP(C68,SERVIÇOS!$A$8:$I$87,3,FALSE),""))</f>
        <v/>
      </c>
    </row>
    <row r="69" ht="22" customHeight="1">
      <c r="A69" s="43" t="n"/>
      <c r="B69" s="34" t="n"/>
      <c r="C69" s="34" t="n"/>
      <c r="D69" s="34" t="n"/>
      <c r="E69" s="37" t="str">
        <f>IF(C69="","",IFERROR(VLOOKUP(C69,SERVIÇOS!$A$8:$I$87,7,FALSE),""))</f>
        <v/>
      </c>
      <c r="F69" s="37" t="str">
        <f>IF(C69="","",IFERROR(VLOOKUP(C69,SERVIÇOS!$A$8:$I$87,4,FALSE),""))</f>
        <v/>
      </c>
      <c r="G69" s="44" t="str">
        <f>IF(OR(C69="",D69=""),"",IF(D69="Compareceu",E69,0))</f>
        <v/>
      </c>
      <c r="H69" s="44" t="str">
        <f>IF(OR(C69="",D69=""),"",IF(D69="Compareceu",F69,0))</f>
        <v/>
      </c>
      <c r="I69" s="37" t="str">
        <f>IF(G69="","",G69*(1-'PARÂMETROS'!$B$12)-H69)</f>
        <v/>
      </c>
      <c r="J69" s="45" t="str">
        <f>IF(A69="","",TEXT(A69,"yyyy-mm"))</f>
        <v/>
      </c>
      <c r="K69" s="46" t="str">
        <f>IF(C69="","",IFERROR(VLOOKUP(C69,SERVIÇOS!$A$8:$I$87,3,FALSE),""))</f>
        <v/>
      </c>
    </row>
    <row r="70" ht="22" customHeight="1">
      <c r="A70" s="39" t="n"/>
      <c r="B70" s="29" t="n"/>
      <c r="C70" s="29" t="n"/>
      <c r="D70" s="29" t="n"/>
      <c r="E70" s="32" t="str">
        <f>IF(C70="","",IFERROR(VLOOKUP(C70,SERVIÇOS!$A$8:$I$87,7,FALSE),""))</f>
        <v/>
      </c>
      <c r="F70" s="32" t="str">
        <f>IF(C70="","",IFERROR(VLOOKUP(C70,SERVIÇOS!$A$8:$I$87,4,FALSE),""))</f>
        <v/>
      </c>
      <c r="G70" s="40" t="str">
        <f>IF(OR(C70="",D70=""),"",IF(D70="Compareceu",E70,0))</f>
        <v/>
      </c>
      <c r="H70" s="40" t="str">
        <f>IF(OR(C70="",D70=""),"",IF(D70="Compareceu",F70,0))</f>
        <v/>
      </c>
      <c r="I70" s="32" t="str">
        <f>IF(G70="","",G70*(1-'PARÂMETROS'!$B$12)-H70)</f>
        <v/>
      </c>
      <c r="J70" s="41" t="str">
        <f>IF(A70="","",TEXT(A70,"yyyy-mm"))</f>
        <v/>
      </c>
      <c r="K70" s="42" t="str">
        <f>IF(C70="","",IFERROR(VLOOKUP(C70,SERVIÇOS!$A$8:$I$87,3,FALSE),""))</f>
        <v/>
      </c>
    </row>
    <row r="71" ht="22" customHeight="1">
      <c r="A71" s="43" t="n"/>
      <c r="B71" s="34" t="n"/>
      <c r="C71" s="34" t="n"/>
      <c r="D71" s="34" t="n"/>
      <c r="E71" s="37" t="str">
        <f>IF(C71="","",IFERROR(VLOOKUP(C71,SERVIÇOS!$A$8:$I$87,7,FALSE),""))</f>
        <v/>
      </c>
      <c r="F71" s="37" t="str">
        <f>IF(C71="","",IFERROR(VLOOKUP(C71,SERVIÇOS!$A$8:$I$87,4,FALSE),""))</f>
        <v/>
      </c>
      <c r="G71" s="44" t="str">
        <f>IF(OR(C71="",D71=""),"",IF(D71="Compareceu",E71,0))</f>
        <v/>
      </c>
      <c r="H71" s="44" t="str">
        <f>IF(OR(C71="",D71=""),"",IF(D71="Compareceu",F71,0))</f>
        <v/>
      </c>
      <c r="I71" s="37" t="str">
        <f>IF(G71="","",G71*(1-'PARÂMETROS'!$B$12)-H71)</f>
        <v/>
      </c>
      <c r="J71" s="45" t="str">
        <f>IF(A71="","",TEXT(A71,"yyyy-mm"))</f>
        <v/>
      </c>
      <c r="K71" s="46" t="str">
        <f>IF(C71="","",IFERROR(VLOOKUP(C71,SERVIÇOS!$A$8:$I$87,3,FALSE),""))</f>
        <v/>
      </c>
    </row>
    <row r="72" ht="22" customHeight="1">
      <c r="A72" s="39" t="n"/>
      <c r="B72" s="29" t="n"/>
      <c r="C72" s="29" t="n"/>
      <c r="D72" s="29" t="n"/>
      <c r="E72" s="32" t="str">
        <f>IF(C72="","",IFERROR(VLOOKUP(C72,SERVIÇOS!$A$8:$I$87,7,FALSE),""))</f>
        <v/>
      </c>
      <c r="F72" s="32" t="str">
        <f>IF(C72="","",IFERROR(VLOOKUP(C72,SERVIÇOS!$A$8:$I$87,4,FALSE),""))</f>
        <v/>
      </c>
      <c r="G72" s="40" t="str">
        <f>IF(OR(C72="",D72=""),"",IF(D72="Compareceu",E72,0))</f>
        <v/>
      </c>
      <c r="H72" s="40" t="str">
        <f>IF(OR(C72="",D72=""),"",IF(D72="Compareceu",F72,0))</f>
        <v/>
      </c>
      <c r="I72" s="32" t="str">
        <f>IF(G72="","",G72*(1-'PARÂMETROS'!$B$12)-H72)</f>
        <v/>
      </c>
      <c r="J72" s="41" t="str">
        <f>IF(A72="","",TEXT(A72,"yyyy-mm"))</f>
        <v/>
      </c>
      <c r="K72" s="42" t="str">
        <f>IF(C72="","",IFERROR(VLOOKUP(C72,SERVIÇOS!$A$8:$I$87,3,FALSE),""))</f>
        <v/>
      </c>
    </row>
    <row r="73" ht="22" customHeight="1">
      <c r="A73" s="43" t="n"/>
      <c r="B73" s="34" t="n"/>
      <c r="C73" s="34" t="n"/>
      <c r="D73" s="34" t="n"/>
      <c r="E73" s="37" t="str">
        <f>IF(C73="","",IFERROR(VLOOKUP(C73,SERVIÇOS!$A$8:$I$87,7,FALSE),""))</f>
        <v/>
      </c>
      <c r="F73" s="37" t="str">
        <f>IF(C73="","",IFERROR(VLOOKUP(C73,SERVIÇOS!$A$8:$I$87,4,FALSE),""))</f>
        <v/>
      </c>
      <c r="G73" s="44" t="str">
        <f>IF(OR(C73="",D73=""),"",IF(D73="Compareceu",E73,0))</f>
        <v/>
      </c>
      <c r="H73" s="44" t="str">
        <f>IF(OR(C73="",D73=""),"",IF(D73="Compareceu",F73,0))</f>
        <v/>
      </c>
      <c r="I73" s="37" t="str">
        <f>IF(G73="","",G73*(1-'PARÂMETROS'!$B$12)-H73)</f>
        <v/>
      </c>
      <c r="J73" s="45" t="str">
        <f>IF(A73="","",TEXT(A73,"yyyy-mm"))</f>
        <v/>
      </c>
      <c r="K73" s="46" t="str">
        <f>IF(C73="","",IFERROR(VLOOKUP(C73,SERVIÇOS!$A$8:$I$87,3,FALSE),""))</f>
        <v/>
      </c>
    </row>
    <row r="74" ht="22" customHeight="1">
      <c r="A74" s="39" t="n"/>
      <c r="B74" s="29" t="n"/>
      <c r="C74" s="29" t="n"/>
      <c r="D74" s="29" t="n"/>
      <c r="E74" s="32" t="str">
        <f>IF(C74="","",IFERROR(VLOOKUP(C74,SERVIÇOS!$A$8:$I$87,7,FALSE),""))</f>
        <v/>
      </c>
      <c r="F74" s="32" t="str">
        <f>IF(C74="","",IFERROR(VLOOKUP(C74,SERVIÇOS!$A$8:$I$87,4,FALSE),""))</f>
        <v/>
      </c>
      <c r="G74" s="40" t="str">
        <f>IF(OR(C74="",D74=""),"",IF(D74="Compareceu",E74,0))</f>
        <v/>
      </c>
      <c r="H74" s="40" t="str">
        <f>IF(OR(C74="",D74=""),"",IF(D74="Compareceu",F74,0))</f>
        <v/>
      </c>
      <c r="I74" s="32" t="str">
        <f>IF(G74="","",G74*(1-'PARÂMETROS'!$B$12)-H74)</f>
        <v/>
      </c>
      <c r="J74" s="41" t="str">
        <f>IF(A74="","",TEXT(A74,"yyyy-mm"))</f>
        <v/>
      </c>
      <c r="K74" s="42" t="str">
        <f>IF(C74="","",IFERROR(VLOOKUP(C74,SERVIÇOS!$A$8:$I$87,3,FALSE),""))</f>
        <v/>
      </c>
    </row>
    <row r="75" ht="22" customHeight="1">
      <c r="A75" s="43" t="n"/>
      <c r="B75" s="34" t="n"/>
      <c r="C75" s="34" t="n"/>
      <c r="D75" s="34" t="n"/>
      <c r="E75" s="37" t="str">
        <f>IF(C75="","",IFERROR(VLOOKUP(C75,SERVIÇOS!$A$8:$I$87,7,FALSE),""))</f>
        <v/>
      </c>
      <c r="F75" s="37" t="str">
        <f>IF(C75="","",IFERROR(VLOOKUP(C75,SERVIÇOS!$A$8:$I$87,4,FALSE),""))</f>
        <v/>
      </c>
      <c r="G75" s="44" t="str">
        <f>IF(OR(C75="",D75=""),"",IF(D75="Compareceu",E75,0))</f>
        <v/>
      </c>
      <c r="H75" s="44" t="str">
        <f>IF(OR(C75="",D75=""),"",IF(D75="Compareceu",F75,0))</f>
        <v/>
      </c>
      <c r="I75" s="37" t="str">
        <f>IF(G75="","",G75*(1-'PARÂMETROS'!$B$12)-H75)</f>
        <v/>
      </c>
      <c r="J75" s="45" t="str">
        <f>IF(A75="","",TEXT(A75,"yyyy-mm"))</f>
        <v/>
      </c>
      <c r="K75" s="46" t="str">
        <f>IF(C75="","",IFERROR(VLOOKUP(C75,SERVIÇOS!$A$8:$I$87,3,FALSE),""))</f>
        <v/>
      </c>
    </row>
    <row r="76" ht="22" customHeight="1">
      <c r="A76" s="39" t="n"/>
      <c r="B76" s="29" t="n"/>
      <c r="C76" s="29" t="n"/>
      <c r="D76" s="29" t="n"/>
      <c r="E76" s="32" t="str">
        <f>IF(C76="","",IFERROR(VLOOKUP(C76,SERVIÇOS!$A$8:$I$87,7,FALSE),""))</f>
        <v/>
      </c>
      <c r="F76" s="32" t="str">
        <f>IF(C76="","",IFERROR(VLOOKUP(C76,SERVIÇOS!$A$8:$I$87,4,FALSE),""))</f>
        <v/>
      </c>
      <c r="G76" s="40" t="str">
        <f>IF(OR(C76="",D76=""),"",IF(D76="Compareceu",E76,0))</f>
        <v/>
      </c>
      <c r="H76" s="40" t="str">
        <f>IF(OR(C76="",D76=""),"",IF(D76="Compareceu",F76,0))</f>
        <v/>
      </c>
      <c r="I76" s="32" t="str">
        <f>IF(G76="","",G76*(1-'PARÂMETROS'!$B$12)-H76)</f>
        <v/>
      </c>
      <c r="J76" s="41" t="str">
        <f>IF(A76="","",TEXT(A76,"yyyy-mm"))</f>
        <v/>
      </c>
      <c r="K76" s="42" t="str">
        <f>IF(C76="","",IFERROR(VLOOKUP(C76,SERVIÇOS!$A$8:$I$87,3,FALSE),""))</f>
        <v/>
      </c>
    </row>
    <row r="77" ht="22" customHeight="1">
      <c r="A77" s="43" t="n"/>
      <c r="B77" s="34" t="n"/>
      <c r="C77" s="34" t="n"/>
      <c r="D77" s="34" t="n"/>
      <c r="E77" s="37" t="str">
        <f>IF(C77="","",IFERROR(VLOOKUP(C77,SERVIÇOS!$A$8:$I$87,7,FALSE),""))</f>
        <v/>
      </c>
      <c r="F77" s="37" t="str">
        <f>IF(C77="","",IFERROR(VLOOKUP(C77,SERVIÇOS!$A$8:$I$87,4,FALSE),""))</f>
        <v/>
      </c>
      <c r="G77" s="44" t="str">
        <f>IF(OR(C77="",D77=""),"",IF(D77="Compareceu",E77,0))</f>
        <v/>
      </c>
      <c r="H77" s="44" t="str">
        <f>IF(OR(C77="",D77=""),"",IF(D77="Compareceu",F77,0))</f>
        <v/>
      </c>
      <c r="I77" s="37" t="str">
        <f>IF(G77="","",G77*(1-'PARÂMETROS'!$B$12)-H77)</f>
        <v/>
      </c>
      <c r="J77" s="45" t="str">
        <f>IF(A77="","",TEXT(A77,"yyyy-mm"))</f>
        <v/>
      </c>
      <c r="K77" s="46" t="str">
        <f>IF(C77="","",IFERROR(VLOOKUP(C77,SERVIÇOS!$A$8:$I$87,3,FALSE),""))</f>
        <v/>
      </c>
    </row>
    <row r="78" ht="22" customHeight="1">
      <c r="A78" s="39" t="n"/>
      <c r="B78" s="29" t="n"/>
      <c r="C78" s="29" t="n"/>
      <c r="D78" s="29" t="n"/>
      <c r="E78" s="32" t="str">
        <f>IF(C78="","",IFERROR(VLOOKUP(C78,SERVIÇOS!$A$8:$I$87,7,FALSE),""))</f>
        <v/>
      </c>
      <c r="F78" s="32" t="str">
        <f>IF(C78="","",IFERROR(VLOOKUP(C78,SERVIÇOS!$A$8:$I$87,4,FALSE),""))</f>
        <v/>
      </c>
      <c r="G78" s="40" t="str">
        <f>IF(OR(C78="",D78=""),"",IF(D78="Compareceu",E78,0))</f>
        <v/>
      </c>
      <c r="H78" s="40" t="str">
        <f>IF(OR(C78="",D78=""),"",IF(D78="Compareceu",F78,0))</f>
        <v/>
      </c>
      <c r="I78" s="32" t="str">
        <f>IF(G78="","",G78*(1-'PARÂMETROS'!$B$12)-H78)</f>
        <v/>
      </c>
      <c r="J78" s="41" t="str">
        <f>IF(A78="","",TEXT(A78,"yyyy-mm"))</f>
        <v/>
      </c>
      <c r="K78" s="42" t="str">
        <f>IF(C78="","",IFERROR(VLOOKUP(C78,SERVIÇOS!$A$8:$I$87,3,FALSE),""))</f>
        <v/>
      </c>
    </row>
    <row r="79" ht="22" customHeight="1">
      <c r="A79" s="43" t="n"/>
      <c r="B79" s="34" t="n"/>
      <c r="C79" s="34" t="n"/>
      <c r="D79" s="34" t="n"/>
      <c r="E79" s="37" t="str">
        <f>IF(C79="","",IFERROR(VLOOKUP(C79,SERVIÇOS!$A$8:$I$87,7,FALSE),""))</f>
        <v/>
      </c>
      <c r="F79" s="37" t="str">
        <f>IF(C79="","",IFERROR(VLOOKUP(C79,SERVIÇOS!$A$8:$I$87,4,FALSE),""))</f>
        <v/>
      </c>
      <c r="G79" s="44" t="str">
        <f>IF(OR(C79="",D79=""),"",IF(D79="Compareceu",E79,0))</f>
        <v/>
      </c>
      <c r="H79" s="44" t="str">
        <f>IF(OR(C79="",D79=""),"",IF(D79="Compareceu",F79,0))</f>
        <v/>
      </c>
      <c r="I79" s="37" t="str">
        <f>IF(G79="","",G79*(1-'PARÂMETROS'!$B$12)-H79)</f>
        <v/>
      </c>
      <c r="J79" s="45" t="str">
        <f>IF(A79="","",TEXT(A79,"yyyy-mm"))</f>
        <v/>
      </c>
      <c r="K79" s="46" t="str">
        <f>IF(C79="","",IFERROR(VLOOKUP(C79,SERVIÇOS!$A$8:$I$87,3,FALSE),""))</f>
        <v/>
      </c>
    </row>
    <row r="80" ht="22" customHeight="1">
      <c r="A80" s="39" t="n"/>
      <c r="B80" s="29" t="n"/>
      <c r="C80" s="29" t="n"/>
      <c r="D80" s="29" t="n"/>
      <c r="E80" s="32" t="str">
        <f>IF(C80="","",IFERROR(VLOOKUP(C80,SERVIÇOS!$A$8:$I$87,7,FALSE),""))</f>
        <v/>
      </c>
      <c r="F80" s="32" t="str">
        <f>IF(C80="","",IFERROR(VLOOKUP(C80,SERVIÇOS!$A$8:$I$87,4,FALSE),""))</f>
        <v/>
      </c>
      <c r="G80" s="40" t="str">
        <f>IF(OR(C80="",D80=""),"",IF(D80="Compareceu",E80,0))</f>
        <v/>
      </c>
      <c r="H80" s="40" t="str">
        <f>IF(OR(C80="",D80=""),"",IF(D80="Compareceu",F80,0))</f>
        <v/>
      </c>
      <c r="I80" s="32" t="str">
        <f>IF(G80="","",G80*(1-'PARÂMETROS'!$B$12)-H80)</f>
        <v/>
      </c>
      <c r="J80" s="41" t="str">
        <f>IF(A80="","",TEXT(A80,"yyyy-mm"))</f>
        <v/>
      </c>
      <c r="K80" s="42" t="str">
        <f>IF(C80="","",IFERROR(VLOOKUP(C80,SERVIÇOS!$A$8:$I$87,3,FALSE),""))</f>
        <v/>
      </c>
    </row>
    <row r="81" ht="22" customHeight="1">
      <c r="A81" s="43" t="n"/>
      <c r="B81" s="34" t="n"/>
      <c r="C81" s="34" t="n"/>
      <c r="D81" s="34" t="n"/>
      <c r="E81" s="37" t="str">
        <f>IF(C81="","",IFERROR(VLOOKUP(C81,SERVIÇOS!$A$8:$I$87,7,FALSE),""))</f>
        <v/>
      </c>
      <c r="F81" s="37" t="str">
        <f>IF(C81="","",IFERROR(VLOOKUP(C81,SERVIÇOS!$A$8:$I$87,4,FALSE),""))</f>
        <v/>
      </c>
      <c r="G81" s="44" t="str">
        <f>IF(OR(C81="",D81=""),"",IF(D81="Compareceu",E81,0))</f>
        <v/>
      </c>
      <c r="H81" s="44" t="str">
        <f>IF(OR(C81="",D81=""),"",IF(D81="Compareceu",F81,0))</f>
        <v/>
      </c>
      <c r="I81" s="37" t="str">
        <f>IF(G81="","",G81*(1-'PARÂMETROS'!$B$12)-H81)</f>
        <v/>
      </c>
      <c r="J81" s="45" t="str">
        <f>IF(A81="","",TEXT(A81,"yyyy-mm"))</f>
        <v/>
      </c>
      <c r="K81" s="46" t="str">
        <f>IF(C81="","",IFERROR(VLOOKUP(C81,SERVIÇOS!$A$8:$I$87,3,FALSE),""))</f>
        <v/>
      </c>
    </row>
    <row r="82" ht="22" customHeight="1">
      <c r="A82" s="39" t="n"/>
      <c r="B82" s="29" t="n"/>
      <c r="C82" s="29" t="n"/>
      <c r="D82" s="29" t="n"/>
      <c r="E82" s="32" t="str">
        <f>IF(C82="","",IFERROR(VLOOKUP(C82,SERVIÇOS!$A$8:$I$87,7,FALSE),""))</f>
        <v/>
      </c>
      <c r="F82" s="32" t="str">
        <f>IF(C82="","",IFERROR(VLOOKUP(C82,SERVIÇOS!$A$8:$I$87,4,FALSE),""))</f>
        <v/>
      </c>
      <c r="G82" s="40" t="str">
        <f>IF(OR(C82="",D82=""),"",IF(D82="Compareceu",E82,0))</f>
        <v/>
      </c>
      <c r="H82" s="40" t="str">
        <f>IF(OR(C82="",D82=""),"",IF(D82="Compareceu",F82,0))</f>
        <v/>
      </c>
      <c r="I82" s="32" t="str">
        <f>IF(G82="","",G82*(1-'PARÂMETROS'!$B$12)-H82)</f>
        <v/>
      </c>
      <c r="J82" s="41" t="str">
        <f>IF(A82="","",TEXT(A82,"yyyy-mm"))</f>
        <v/>
      </c>
      <c r="K82" s="42" t="str">
        <f>IF(C82="","",IFERROR(VLOOKUP(C82,SERVIÇOS!$A$8:$I$87,3,FALSE),""))</f>
        <v/>
      </c>
    </row>
    <row r="83" ht="22" customHeight="1">
      <c r="A83" s="43" t="n"/>
      <c r="B83" s="34" t="n"/>
      <c r="C83" s="34" t="n"/>
      <c r="D83" s="34" t="n"/>
      <c r="E83" s="37" t="str">
        <f>IF(C83="","",IFERROR(VLOOKUP(C83,SERVIÇOS!$A$8:$I$87,7,FALSE),""))</f>
        <v/>
      </c>
      <c r="F83" s="37" t="str">
        <f>IF(C83="","",IFERROR(VLOOKUP(C83,SERVIÇOS!$A$8:$I$87,4,FALSE),""))</f>
        <v/>
      </c>
      <c r="G83" s="44" t="str">
        <f>IF(OR(C83="",D83=""),"",IF(D83="Compareceu",E83,0))</f>
        <v/>
      </c>
      <c r="H83" s="44" t="str">
        <f>IF(OR(C83="",D83=""),"",IF(D83="Compareceu",F83,0))</f>
        <v/>
      </c>
      <c r="I83" s="37" t="str">
        <f>IF(G83="","",G83*(1-'PARÂMETROS'!$B$12)-H83)</f>
        <v/>
      </c>
      <c r="J83" s="45" t="str">
        <f>IF(A83="","",TEXT(A83,"yyyy-mm"))</f>
        <v/>
      </c>
      <c r="K83" s="46" t="str">
        <f>IF(C83="","",IFERROR(VLOOKUP(C83,SERVIÇOS!$A$8:$I$87,3,FALSE),""))</f>
        <v/>
      </c>
    </row>
    <row r="84" ht="22" customHeight="1">
      <c r="A84" s="39" t="n"/>
      <c r="B84" s="29" t="n"/>
      <c r="C84" s="29" t="n"/>
      <c r="D84" s="29" t="n"/>
      <c r="E84" s="32" t="str">
        <f>IF(C84="","",IFERROR(VLOOKUP(C84,SERVIÇOS!$A$8:$I$87,7,FALSE),""))</f>
        <v/>
      </c>
      <c r="F84" s="32" t="str">
        <f>IF(C84="","",IFERROR(VLOOKUP(C84,SERVIÇOS!$A$8:$I$87,4,FALSE),""))</f>
        <v/>
      </c>
      <c r="G84" s="40" t="str">
        <f>IF(OR(C84="",D84=""),"",IF(D84="Compareceu",E84,0))</f>
        <v/>
      </c>
      <c r="H84" s="40" t="str">
        <f>IF(OR(C84="",D84=""),"",IF(D84="Compareceu",F84,0))</f>
        <v/>
      </c>
      <c r="I84" s="32" t="str">
        <f>IF(G84="","",G84*(1-'PARÂMETROS'!$B$12)-H84)</f>
        <v/>
      </c>
      <c r="J84" s="41" t="str">
        <f>IF(A84="","",TEXT(A84,"yyyy-mm"))</f>
        <v/>
      </c>
      <c r="K84" s="42" t="str">
        <f>IF(C84="","",IFERROR(VLOOKUP(C84,SERVIÇOS!$A$8:$I$87,3,FALSE),""))</f>
        <v/>
      </c>
    </row>
    <row r="85" ht="22" customHeight="1">
      <c r="A85" s="43" t="n"/>
      <c r="B85" s="34" t="n"/>
      <c r="C85" s="34" t="n"/>
      <c r="D85" s="34" t="n"/>
      <c r="E85" s="37" t="str">
        <f>IF(C85="","",IFERROR(VLOOKUP(C85,SERVIÇOS!$A$8:$I$87,7,FALSE),""))</f>
        <v/>
      </c>
      <c r="F85" s="37" t="str">
        <f>IF(C85="","",IFERROR(VLOOKUP(C85,SERVIÇOS!$A$8:$I$87,4,FALSE),""))</f>
        <v/>
      </c>
      <c r="G85" s="44" t="str">
        <f>IF(OR(C85="",D85=""),"",IF(D85="Compareceu",E85,0))</f>
        <v/>
      </c>
      <c r="H85" s="44" t="str">
        <f>IF(OR(C85="",D85=""),"",IF(D85="Compareceu",F85,0))</f>
        <v/>
      </c>
      <c r="I85" s="37" t="str">
        <f>IF(G85="","",G85*(1-'PARÂMETROS'!$B$12)-H85)</f>
        <v/>
      </c>
      <c r="J85" s="45" t="str">
        <f>IF(A85="","",TEXT(A85,"yyyy-mm"))</f>
        <v/>
      </c>
      <c r="K85" s="46" t="str">
        <f>IF(C85="","",IFERROR(VLOOKUP(C85,SERVIÇOS!$A$8:$I$87,3,FALSE),""))</f>
        <v/>
      </c>
    </row>
    <row r="86" ht="22" customHeight="1">
      <c r="A86" s="39" t="n"/>
      <c r="B86" s="29" t="n"/>
      <c r="C86" s="29" t="n"/>
      <c r="D86" s="29" t="n"/>
      <c r="E86" s="32" t="str">
        <f>IF(C86="","",IFERROR(VLOOKUP(C86,SERVIÇOS!$A$8:$I$87,7,FALSE),""))</f>
        <v/>
      </c>
      <c r="F86" s="32" t="str">
        <f>IF(C86="","",IFERROR(VLOOKUP(C86,SERVIÇOS!$A$8:$I$87,4,FALSE),""))</f>
        <v/>
      </c>
      <c r="G86" s="40" t="str">
        <f>IF(OR(C86="",D86=""),"",IF(D86="Compareceu",E86,0))</f>
        <v/>
      </c>
      <c r="H86" s="40" t="str">
        <f>IF(OR(C86="",D86=""),"",IF(D86="Compareceu",F86,0))</f>
        <v/>
      </c>
      <c r="I86" s="32" t="str">
        <f>IF(G86="","",G86*(1-'PARÂMETROS'!$B$12)-H86)</f>
        <v/>
      </c>
      <c r="J86" s="41" t="str">
        <f>IF(A86="","",TEXT(A86,"yyyy-mm"))</f>
        <v/>
      </c>
      <c r="K86" s="42" t="str">
        <f>IF(C86="","",IFERROR(VLOOKUP(C86,SERVIÇOS!$A$8:$I$87,3,FALSE),""))</f>
        <v/>
      </c>
    </row>
    <row r="87" ht="22" customHeight="1">
      <c r="A87" s="43" t="n"/>
      <c r="B87" s="34" t="n"/>
      <c r="C87" s="34" t="n"/>
      <c r="D87" s="34" t="n"/>
      <c r="E87" s="37" t="str">
        <f>IF(C87="","",IFERROR(VLOOKUP(C87,SERVIÇOS!$A$8:$I$87,7,FALSE),""))</f>
        <v/>
      </c>
      <c r="F87" s="37" t="str">
        <f>IF(C87="","",IFERROR(VLOOKUP(C87,SERVIÇOS!$A$8:$I$87,4,FALSE),""))</f>
        <v/>
      </c>
      <c r="G87" s="44" t="str">
        <f>IF(OR(C87="",D87=""),"",IF(D87="Compareceu",E87,0))</f>
        <v/>
      </c>
      <c r="H87" s="44" t="str">
        <f>IF(OR(C87="",D87=""),"",IF(D87="Compareceu",F87,0))</f>
        <v/>
      </c>
      <c r="I87" s="37" t="str">
        <f>IF(G87="","",G87*(1-'PARÂMETROS'!$B$12)-H87)</f>
        <v/>
      </c>
      <c r="J87" s="45" t="str">
        <f>IF(A87="","",TEXT(A87,"yyyy-mm"))</f>
        <v/>
      </c>
      <c r="K87" s="46" t="str">
        <f>IF(C87="","",IFERROR(VLOOKUP(C87,SERVIÇOS!$A$8:$I$87,3,FALSE),""))</f>
        <v/>
      </c>
    </row>
  </sheetData>
  <autoFilter ref="A7:K87"/>
  <mergeCells count="4">
    <mergeCell ref="A6:K6"/>
    <mergeCell ref="A5:K5"/>
    <mergeCell ref="A1:K2"/>
    <mergeCell ref="A3:K3"/>
  </mergeCells>
  <dataValidations count="1">
    <dataValidation sqref="D8:D87" showDropDown="0" showInputMessage="0" showErrorMessage="1" allowBlank="1" errorTitle="Valor não previsto" error="Escolha uma opção da lista." type="list">
      <formula1>"Agendado,Compareceu,Faltou,Cancelado"</formula1>
    </dataValidation>
  </dataValidations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087E82"/>
    <outlinePr summaryBelow="1" summaryRight="1"/>
    <pageSetUpPr fitToPage="1"/>
  </sheetPr>
  <dimension ref="A1:D87"/>
  <sheetViews>
    <sheetView showGridLines="0" zoomScale="88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27" customWidth="1" min="3" max="3"/>
    <col width="20" customWidth="1" min="4" max="4"/>
  </cols>
  <sheetData>
    <row r="1" ht="28" customHeight="1">
      <c r="A1" s="1" t="inlineStr">
        <is>
          <t>Despesas administrativas efetivas</t>
        </is>
      </c>
      <c r="B1" s="2" t="n"/>
      <c r="C1" s="2" t="n"/>
      <c r="D1" s="2" t="n"/>
    </row>
    <row r="2" ht="16" customHeight="1">
      <c r="A2" s="2" t="n"/>
      <c r="B2" s="2" t="n"/>
      <c r="C2" s="2" t="n"/>
      <c r="D2" s="2" t="n"/>
    </row>
    <row r="3" ht="31" customHeight="1">
      <c r="A3" s="3" t="inlineStr">
        <is>
          <t>Não repita o custo variável já cadastrado por atendimento.</t>
        </is>
      </c>
      <c r="B3" s="4" t="n"/>
      <c r="C3" s="4" t="n"/>
      <c r="D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6" ht="24" customHeight="1">
      <c r="A6" s="27" t="inlineStr">
        <is>
          <t>COMO USAR: campos azuis = você preenche  •  resultados automáticos = fórmulas  •  valores dos exemplos são fictícios</t>
        </is>
      </c>
    </row>
    <row r="7" ht="37" customHeight="1">
      <c r="A7" s="28" t="inlineStr">
        <is>
          <t>Data</t>
        </is>
      </c>
      <c r="B7" s="28" t="inlineStr">
        <is>
          <t>Descrição</t>
        </is>
      </c>
      <c r="C7" s="28" t="inlineStr">
        <is>
          <t>Valor realizado (R$)</t>
        </is>
      </c>
      <c r="D7" s="28" t="inlineStr">
        <is>
          <t>Período</t>
        </is>
      </c>
    </row>
    <row r="8" ht="22" customHeight="1">
      <c r="A8" s="39" t="n">
        <v>46308</v>
      </c>
      <c r="B8" s="29" t="inlineStr">
        <is>
          <t>Aluguel</t>
        </is>
      </c>
      <c r="C8" s="31" t="n">
        <v>4900</v>
      </c>
      <c r="D8" s="41" t="str">
        <f>IF(A8="","",TEXT(A8,"yyyy-mm"))</f>
        <v>2026-10</v>
      </c>
    </row>
    <row r="9" ht="22" customHeight="1">
      <c r="A9" s="43" t="n">
        <v>46308</v>
      </c>
      <c r="B9" s="34" t="inlineStr">
        <is>
          <t>Software da recepção</t>
        </is>
      </c>
      <c r="C9" s="36" t="n">
        <v>220</v>
      </c>
      <c r="D9" s="45" t="str">
        <f>IF(A9="","",TEXT(A9,"yyyy-mm"))</f>
        <v>2026-10</v>
      </c>
    </row>
    <row r="10" ht="22" customHeight="1">
      <c r="A10" s="39" t="n"/>
      <c r="B10" s="29" t="n"/>
      <c r="C10" s="31" t="n"/>
      <c r="D10" s="41" t="str">
        <f>IF(A10="","",TEXT(A10,"yyyy-mm"))</f>
        <v/>
      </c>
    </row>
    <row r="11" ht="22" customHeight="1">
      <c r="A11" s="43" t="n"/>
      <c r="B11" s="34" t="n"/>
      <c r="C11" s="36" t="n"/>
      <c r="D11" s="45" t="str">
        <f>IF(A11="","",TEXT(A11,"yyyy-mm"))</f>
        <v/>
      </c>
    </row>
    <row r="12" ht="22" customHeight="1">
      <c r="A12" s="39" t="n"/>
      <c r="B12" s="29" t="n"/>
      <c r="C12" s="31" t="n"/>
      <c r="D12" s="41" t="str">
        <f>IF(A12="","",TEXT(A12,"yyyy-mm"))</f>
        <v/>
      </c>
    </row>
    <row r="13" ht="22" customHeight="1">
      <c r="A13" s="43" t="n"/>
      <c r="B13" s="34" t="n"/>
      <c r="C13" s="36" t="n"/>
      <c r="D13" s="45" t="str">
        <f>IF(A13="","",TEXT(A13,"yyyy-mm"))</f>
        <v/>
      </c>
    </row>
    <row r="14" ht="22" customHeight="1">
      <c r="A14" s="39" t="n"/>
      <c r="B14" s="29" t="n"/>
      <c r="C14" s="31" t="n"/>
      <c r="D14" s="41" t="str">
        <f>IF(A14="","",TEXT(A14,"yyyy-mm"))</f>
        <v/>
      </c>
    </row>
    <row r="15" ht="22" customHeight="1">
      <c r="A15" s="43" t="n"/>
      <c r="B15" s="34" t="n"/>
      <c r="C15" s="36" t="n"/>
      <c r="D15" s="45" t="str">
        <f>IF(A15="","",TEXT(A15,"yyyy-mm"))</f>
        <v/>
      </c>
    </row>
    <row r="16" ht="22" customHeight="1">
      <c r="A16" s="39" t="n"/>
      <c r="B16" s="29" t="n"/>
      <c r="C16" s="31" t="n"/>
      <c r="D16" s="41" t="str">
        <f>IF(A16="","",TEXT(A16,"yyyy-mm"))</f>
        <v/>
      </c>
    </row>
    <row r="17" ht="22" customHeight="1">
      <c r="A17" s="43" t="n"/>
      <c r="B17" s="34" t="n"/>
      <c r="C17" s="36" t="n"/>
      <c r="D17" s="45" t="str">
        <f>IF(A17="","",TEXT(A17,"yyyy-mm"))</f>
        <v/>
      </c>
    </row>
    <row r="18" ht="22" customHeight="1">
      <c r="A18" s="39" t="n"/>
      <c r="B18" s="29" t="n"/>
      <c r="C18" s="31" t="n"/>
      <c r="D18" s="41" t="str">
        <f>IF(A18="","",TEXT(A18,"yyyy-mm"))</f>
        <v/>
      </c>
    </row>
    <row r="19" ht="22" customHeight="1">
      <c r="A19" s="43" t="n"/>
      <c r="B19" s="34" t="n"/>
      <c r="C19" s="36" t="n"/>
      <c r="D19" s="45" t="str">
        <f>IF(A19="","",TEXT(A19,"yyyy-mm"))</f>
        <v/>
      </c>
    </row>
    <row r="20" ht="22" customHeight="1">
      <c r="A20" s="39" t="n"/>
      <c r="B20" s="29" t="n"/>
      <c r="C20" s="31" t="n"/>
      <c r="D20" s="41" t="str">
        <f>IF(A20="","",TEXT(A20,"yyyy-mm"))</f>
        <v/>
      </c>
    </row>
    <row r="21" ht="22" customHeight="1">
      <c r="A21" s="43" t="n"/>
      <c r="B21" s="34" t="n"/>
      <c r="C21" s="36" t="n"/>
      <c r="D21" s="45" t="str">
        <f>IF(A21="","",TEXT(A21,"yyyy-mm"))</f>
        <v/>
      </c>
    </row>
    <row r="22" ht="22" customHeight="1">
      <c r="A22" s="39" t="n"/>
      <c r="B22" s="29" t="n"/>
      <c r="C22" s="31" t="n"/>
      <c r="D22" s="41" t="str">
        <f>IF(A22="","",TEXT(A22,"yyyy-mm"))</f>
        <v/>
      </c>
    </row>
    <row r="23" ht="22" customHeight="1">
      <c r="A23" s="43" t="n"/>
      <c r="B23" s="34" t="n"/>
      <c r="C23" s="36" t="n"/>
      <c r="D23" s="45" t="str">
        <f>IF(A23="","",TEXT(A23,"yyyy-mm"))</f>
        <v/>
      </c>
    </row>
    <row r="24" ht="22" customHeight="1">
      <c r="A24" s="39" t="n"/>
      <c r="B24" s="29" t="n"/>
      <c r="C24" s="31" t="n"/>
      <c r="D24" s="41" t="str">
        <f>IF(A24="","",TEXT(A24,"yyyy-mm"))</f>
        <v/>
      </c>
    </row>
    <row r="25" ht="22" customHeight="1">
      <c r="A25" s="43" t="n"/>
      <c r="B25" s="34" t="n"/>
      <c r="C25" s="36" t="n"/>
      <c r="D25" s="45" t="str">
        <f>IF(A25="","",TEXT(A25,"yyyy-mm"))</f>
        <v/>
      </c>
    </row>
    <row r="26" ht="22" customHeight="1">
      <c r="A26" s="39" t="n"/>
      <c r="B26" s="29" t="n"/>
      <c r="C26" s="31" t="n"/>
      <c r="D26" s="41" t="str">
        <f>IF(A26="","",TEXT(A26,"yyyy-mm"))</f>
        <v/>
      </c>
    </row>
    <row r="27" ht="22" customHeight="1">
      <c r="A27" s="43" t="n"/>
      <c r="B27" s="34" t="n"/>
      <c r="C27" s="36" t="n"/>
      <c r="D27" s="45" t="str">
        <f>IF(A27="","",TEXT(A27,"yyyy-mm"))</f>
        <v/>
      </c>
    </row>
    <row r="28" ht="22" customHeight="1">
      <c r="A28" s="39" t="n"/>
      <c r="B28" s="29" t="n"/>
      <c r="C28" s="31" t="n"/>
      <c r="D28" s="41" t="str">
        <f>IF(A28="","",TEXT(A28,"yyyy-mm"))</f>
        <v/>
      </c>
    </row>
    <row r="29" ht="22" customHeight="1">
      <c r="A29" s="43" t="n"/>
      <c r="B29" s="34" t="n"/>
      <c r="C29" s="36" t="n"/>
      <c r="D29" s="45" t="str">
        <f>IF(A29="","",TEXT(A29,"yyyy-mm"))</f>
        <v/>
      </c>
    </row>
    <row r="30" ht="22" customHeight="1">
      <c r="A30" s="39" t="n"/>
      <c r="B30" s="29" t="n"/>
      <c r="C30" s="31" t="n"/>
      <c r="D30" s="41" t="str">
        <f>IF(A30="","",TEXT(A30,"yyyy-mm"))</f>
        <v/>
      </c>
    </row>
    <row r="31" ht="22" customHeight="1">
      <c r="A31" s="43" t="n"/>
      <c r="B31" s="34" t="n"/>
      <c r="C31" s="36" t="n"/>
      <c r="D31" s="45" t="str">
        <f>IF(A31="","",TEXT(A31,"yyyy-mm"))</f>
        <v/>
      </c>
    </row>
    <row r="32" ht="22" customHeight="1">
      <c r="A32" s="39" t="n"/>
      <c r="B32" s="29" t="n"/>
      <c r="C32" s="31" t="n"/>
      <c r="D32" s="41" t="str">
        <f>IF(A32="","",TEXT(A32,"yyyy-mm"))</f>
        <v/>
      </c>
    </row>
    <row r="33" ht="22" customHeight="1">
      <c r="A33" s="43" t="n"/>
      <c r="B33" s="34" t="n"/>
      <c r="C33" s="36" t="n"/>
      <c r="D33" s="45" t="str">
        <f>IF(A33="","",TEXT(A33,"yyyy-mm"))</f>
        <v/>
      </c>
    </row>
    <row r="34" ht="22" customHeight="1">
      <c r="A34" s="39" t="n"/>
      <c r="B34" s="29" t="n"/>
      <c r="C34" s="31" t="n"/>
      <c r="D34" s="41" t="str">
        <f>IF(A34="","",TEXT(A34,"yyyy-mm"))</f>
        <v/>
      </c>
    </row>
    <row r="35" ht="22" customHeight="1">
      <c r="A35" s="43" t="n"/>
      <c r="B35" s="34" t="n"/>
      <c r="C35" s="36" t="n"/>
      <c r="D35" s="45" t="str">
        <f>IF(A35="","",TEXT(A35,"yyyy-mm"))</f>
        <v/>
      </c>
    </row>
    <row r="36" ht="22" customHeight="1">
      <c r="A36" s="39" t="n"/>
      <c r="B36" s="29" t="n"/>
      <c r="C36" s="31" t="n"/>
      <c r="D36" s="41" t="str">
        <f>IF(A36="","",TEXT(A36,"yyyy-mm"))</f>
        <v/>
      </c>
    </row>
    <row r="37" ht="22" customHeight="1">
      <c r="A37" s="43" t="n"/>
      <c r="B37" s="34" t="n"/>
      <c r="C37" s="36" t="n"/>
      <c r="D37" s="45" t="str">
        <f>IF(A37="","",TEXT(A37,"yyyy-mm"))</f>
        <v/>
      </c>
    </row>
    <row r="38" ht="22" customHeight="1">
      <c r="A38" s="39" t="n"/>
      <c r="B38" s="29" t="n"/>
      <c r="C38" s="31" t="n"/>
      <c r="D38" s="41" t="str">
        <f>IF(A38="","",TEXT(A38,"yyyy-mm"))</f>
        <v/>
      </c>
    </row>
    <row r="39" ht="22" customHeight="1">
      <c r="A39" s="43" t="n"/>
      <c r="B39" s="34" t="n"/>
      <c r="C39" s="36" t="n"/>
      <c r="D39" s="45" t="str">
        <f>IF(A39="","",TEXT(A39,"yyyy-mm"))</f>
        <v/>
      </c>
    </row>
    <row r="40" ht="22" customHeight="1">
      <c r="A40" s="39" t="n"/>
      <c r="B40" s="29" t="n"/>
      <c r="C40" s="31" t="n"/>
      <c r="D40" s="41" t="str">
        <f>IF(A40="","",TEXT(A40,"yyyy-mm"))</f>
        <v/>
      </c>
    </row>
    <row r="41" ht="22" customHeight="1">
      <c r="A41" s="43" t="n"/>
      <c r="B41" s="34" t="n"/>
      <c r="C41" s="36" t="n"/>
      <c r="D41" s="45" t="str">
        <f>IF(A41="","",TEXT(A41,"yyyy-mm"))</f>
        <v/>
      </c>
    </row>
    <row r="42" ht="22" customHeight="1">
      <c r="A42" s="39" t="n"/>
      <c r="B42" s="29" t="n"/>
      <c r="C42" s="31" t="n"/>
      <c r="D42" s="41" t="str">
        <f>IF(A42="","",TEXT(A42,"yyyy-mm"))</f>
        <v/>
      </c>
    </row>
    <row r="43" ht="22" customHeight="1">
      <c r="A43" s="43" t="n"/>
      <c r="B43" s="34" t="n"/>
      <c r="C43" s="36" t="n"/>
      <c r="D43" s="45" t="str">
        <f>IF(A43="","",TEXT(A43,"yyyy-mm"))</f>
        <v/>
      </c>
    </row>
    <row r="44" ht="22" customHeight="1">
      <c r="A44" s="39" t="n"/>
      <c r="B44" s="29" t="n"/>
      <c r="C44" s="31" t="n"/>
      <c r="D44" s="41" t="str">
        <f>IF(A44="","",TEXT(A44,"yyyy-mm"))</f>
        <v/>
      </c>
    </row>
    <row r="45" ht="22" customHeight="1">
      <c r="A45" s="43" t="n"/>
      <c r="B45" s="34" t="n"/>
      <c r="C45" s="36" t="n"/>
      <c r="D45" s="45" t="str">
        <f>IF(A45="","",TEXT(A45,"yyyy-mm"))</f>
        <v/>
      </c>
    </row>
    <row r="46" ht="22" customHeight="1">
      <c r="A46" s="39" t="n"/>
      <c r="B46" s="29" t="n"/>
      <c r="C46" s="31" t="n"/>
      <c r="D46" s="41" t="str">
        <f>IF(A46="","",TEXT(A46,"yyyy-mm"))</f>
        <v/>
      </c>
    </row>
    <row r="47" ht="22" customHeight="1">
      <c r="A47" s="43" t="n"/>
      <c r="B47" s="34" t="n"/>
      <c r="C47" s="36" t="n"/>
      <c r="D47" s="45" t="str">
        <f>IF(A47="","",TEXT(A47,"yyyy-mm"))</f>
        <v/>
      </c>
    </row>
    <row r="48" ht="22" customHeight="1">
      <c r="A48" s="39" t="n"/>
      <c r="B48" s="29" t="n"/>
      <c r="C48" s="31" t="n"/>
      <c r="D48" s="41" t="str">
        <f>IF(A48="","",TEXT(A48,"yyyy-mm"))</f>
        <v/>
      </c>
    </row>
    <row r="49" ht="22" customHeight="1">
      <c r="A49" s="43" t="n"/>
      <c r="B49" s="34" t="n"/>
      <c r="C49" s="36" t="n"/>
      <c r="D49" s="45" t="str">
        <f>IF(A49="","",TEXT(A49,"yyyy-mm"))</f>
        <v/>
      </c>
    </row>
    <row r="50" ht="22" customHeight="1">
      <c r="A50" s="39" t="n"/>
      <c r="B50" s="29" t="n"/>
      <c r="C50" s="31" t="n"/>
      <c r="D50" s="41" t="str">
        <f>IF(A50="","",TEXT(A50,"yyyy-mm"))</f>
        <v/>
      </c>
    </row>
    <row r="51" ht="22" customHeight="1">
      <c r="A51" s="43" t="n"/>
      <c r="B51" s="34" t="n"/>
      <c r="C51" s="36" t="n"/>
      <c r="D51" s="45" t="str">
        <f>IF(A51="","",TEXT(A51,"yyyy-mm"))</f>
        <v/>
      </c>
    </row>
    <row r="52" ht="22" customHeight="1">
      <c r="A52" s="39" t="n"/>
      <c r="B52" s="29" t="n"/>
      <c r="C52" s="31" t="n"/>
      <c r="D52" s="41" t="str">
        <f>IF(A52="","",TEXT(A52,"yyyy-mm"))</f>
        <v/>
      </c>
    </row>
    <row r="53" ht="22" customHeight="1">
      <c r="A53" s="43" t="n"/>
      <c r="B53" s="34" t="n"/>
      <c r="C53" s="36" t="n"/>
      <c r="D53" s="45" t="str">
        <f>IF(A53="","",TEXT(A53,"yyyy-mm"))</f>
        <v/>
      </c>
    </row>
    <row r="54" ht="22" customHeight="1">
      <c r="A54" s="39" t="n"/>
      <c r="B54" s="29" t="n"/>
      <c r="C54" s="31" t="n"/>
      <c r="D54" s="41" t="str">
        <f>IF(A54="","",TEXT(A54,"yyyy-mm"))</f>
        <v/>
      </c>
    </row>
    <row r="55" ht="22" customHeight="1">
      <c r="A55" s="43" t="n"/>
      <c r="B55" s="34" t="n"/>
      <c r="C55" s="36" t="n"/>
      <c r="D55" s="45" t="str">
        <f>IF(A55="","",TEXT(A55,"yyyy-mm"))</f>
        <v/>
      </c>
    </row>
    <row r="56" ht="22" customHeight="1">
      <c r="A56" s="39" t="n"/>
      <c r="B56" s="29" t="n"/>
      <c r="C56" s="31" t="n"/>
      <c r="D56" s="41" t="str">
        <f>IF(A56="","",TEXT(A56,"yyyy-mm"))</f>
        <v/>
      </c>
    </row>
    <row r="57" ht="22" customHeight="1">
      <c r="A57" s="43" t="n"/>
      <c r="B57" s="34" t="n"/>
      <c r="C57" s="36" t="n"/>
      <c r="D57" s="45" t="str">
        <f>IF(A57="","",TEXT(A57,"yyyy-mm"))</f>
        <v/>
      </c>
    </row>
    <row r="58" ht="22" customHeight="1">
      <c r="A58" s="39" t="n"/>
      <c r="B58" s="29" t="n"/>
      <c r="C58" s="31" t="n"/>
      <c r="D58" s="41" t="str">
        <f>IF(A58="","",TEXT(A58,"yyyy-mm"))</f>
        <v/>
      </c>
    </row>
    <row r="59" ht="22" customHeight="1">
      <c r="A59" s="43" t="n"/>
      <c r="B59" s="34" t="n"/>
      <c r="C59" s="36" t="n"/>
      <c r="D59" s="45" t="str">
        <f>IF(A59="","",TEXT(A59,"yyyy-mm"))</f>
        <v/>
      </c>
    </row>
    <row r="60" ht="22" customHeight="1">
      <c r="A60" s="39" t="n"/>
      <c r="B60" s="29" t="n"/>
      <c r="C60" s="31" t="n"/>
      <c r="D60" s="41" t="str">
        <f>IF(A60="","",TEXT(A60,"yyyy-mm"))</f>
        <v/>
      </c>
    </row>
    <row r="61" ht="22" customHeight="1">
      <c r="A61" s="43" t="n"/>
      <c r="B61" s="34" t="n"/>
      <c r="C61" s="36" t="n"/>
      <c r="D61" s="45" t="str">
        <f>IF(A61="","",TEXT(A61,"yyyy-mm"))</f>
        <v/>
      </c>
    </row>
    <row r="62" ht="22" customHeight="1">
      <c r="A62" s="39" t="n"/>
      <c r="B62" s="29" t="n"/>
      <c r="C62" s="31" t="n"/>
      <c r="D62" s="41" t="str">
        <f>IF(A62="","",TEXT(A62,"yyyy-mm"))</f>
        <v/>
      </c>
    </row>
    <row r="63" ht="22" customHeight="1">
      <c r="A63" s="43" t="n"/>
      <c r="B63" s="34" t="n"/>
      <c r="C63" s="36" t="n"/>
      <c r="D63" s="45" t="str">
        <f>IF(A63="","",TEXT(A63,"yyyy-mm"))</f>
        <v/>
      </c>
    </row>
    <row r="64" ht="22" customHeight="1">
      <c r="A64" s="39" t="n"/>
      <c r="B64" s="29" t="n"/>
      <c r="C64" s="31" t="n"/>
      <c r="D64" s="41" t="str">
        <f>IF(A64="","",TEXT(A64,"yyyy-mm"))</f>
        <v/>
      </c>
    </row>
    <row r="65" ht="22" customHeight="1">
      <c r="A65" s="43" t="n"/>
      <c r="B65" s="34" t="n"/>
      <c r="C65" s="36" t="n"/>
      <c r="D65" s="45" t="str">
        <f>IF(A65="","",TEXT(A65,"yyyy-mm"))</f>
        <v/>
      </c>
    </row>
    <row r="66" ht="22" customHeight="1">
      <c r="A66" s="39" t="n"/>
      <c r="B66" s="29" t="n"/>
      <c r="C66" s="31" t="n"/>
      <c r="D66" s="41" t="str">
        <f>IF(A66="","",TEXT(A66,"yyyy-mm"))</f>
        <v/>
      </c>
    </row>
    <row r="67" ht="22" customHeight="1">
      <c r="A67" s="43" t="n"/>
      <c r="B67" s="34" t="n"/>
      <c r="C67" s="36" t="n"/>
      <c r="D67" s="45" t="str">
        <f>IF(A67="","",TEXT(A67,"yyyy-mm"))</f>
        <v/>
      </c>
    </row>
    <row r="68" ht="22" customHeight="1">
      <c r="A68" s="39" t="n"/>
      <c r="B68" s="29" t="n"/>
      <c r="C68" s="31" t="n"/>
      <c r="D68" s="41" t="str">
        <f>IF(A68="","",TEXT(A68,"yyyy-mm"))</f>
        <v/>
      </c>
    </row>
    <row r="69" ht="22" customHeight="1">
      <c r="A69" s="43" t="n"/>
      <c r="B69" s="34" t="n"/>
      <c r="C69" s="36" t="n"/>
      <c r="D69" s="45" t="str">
        <f>IF(A69="","",TEXT(A69,"yyyy-mm"))</f>
        <v/>
      </c>
    </row>
    <row r="70" ht="22" customHeight="1">
      <c r="A70" s="39" t="n"/>
      <c r="B70" s="29" t="n"/>
      <c r="C70" s="31" t="n"/>
      <c r="D70" s="41" t="str">
        <f>IF(A70="","",TEXT(A70,"yyyy-mm"))</f>
        <v/>
      </c>
    </row>
    <row r="71" ht="22" customHeight="1">
      <c r="A71" s="43" t="n"/>
      <c r="B71" s="34" t="n"/>
      <c r="C71" s="36" t="n"/>
      <c r="D71" s="45" t="str">
        <f>IF(A71="","",TEXT(A71,"yyyy-mm"))</f>
        <v/>
      </c>
    </row>
    <row r="72" ht="22" customHeight="1">
      <c r="A72" s="39" t="n"/>
      <c r="B72" s="29" t="n"/>
      <c r="C72" s="31" t="n"/>
      <c r="D72" s="41" t="str">
        <f>IF(A72="","",TEXT(A72,"yyyy-mm"))</f>
        <v/>
      </c>
    </row>
    <row r="73" ht="22" customHeight="1">
      <c r="A73" s="43" t="n"/>
      <c r="B73" s="34" t="n"/>
      <c r="C73" s="36" t="n"/>
      <c r="D73" s="45" t="str">
        <f>IF(A73="","",TEXT(A73,"yyyy-mm"))</f>
        <v/>
      </c>
    </row>
    <row r="74" ht="22" customHeight="1">
      <c r="A74" s="39" t="n"/>
      <c r="B74" s="29" t="n"/>
      <c r="C74" s="31" t="n"/>
      <c r="D74" s="41" t="str">
        <f>IF(A74="","",TEXT(A74,"yyyy-mm"))</f>
        <v/>
      </c>
    </row>
    <row r="75" ht="22" customHeight="1">
      <c r="A75" s="43" t="n"/>
      <c r="B75" s="34" t="n"/>
      <c r="C75" s="36" t="n"/>
      <c r="D75" s="45" t="str">
        <f>IF(A75="","",TEXT(A75,"yyyy-mm"))</f>
        <v/>
      </c>
    </row>
    <row r="76" ht="22" customHeight="1">
      <c r="A76" s="39" t="n"/>
      <c r="B76" s="29" t="n"/>
      <c r="C76" s="31" t="n"/>
      <c r="D76" s="41" t="str">
        <f>IF(A76="","",TEXT(A76,"yyyy-mm"))</f>
        <v/>
      </c>
    </row>
    <row r="77" ht="22" customHeight="1">
      <c r="A77" s="43" t="n"/>
      <c r="B77" s="34" t="n"/>
      <c r="C77" s="36" t="n"/>
      <c r="D77" s="45" t="str">
        <f>IF(A77="","",TEXT(A77,"yyyy-mm"))</f>
        <v/>
      </c>
    </row>
    <row r="78" ht="22" customHeight="1">
      <c r="A78" s="39" t="n"/>
      <c r="B78" s="29" t="n"/>
      <c r="C78" s="31" t="n"/>
      <c r="D78" s="41" t="str">
        <f>IF(A78="","",TEXT(A78,"yyyy-mm"))</f>
        <v/>
      </c>
    </row>
    <row r="79" ht="22" customHeight="1">
      <c r="A79" s="43" t="n"/>
      <c r="B79" s="34" t="n"/>
      <c r="C79" s="36" t="n"/>
      <c r="D79" s="45" t="str">
        <f>IF(A79="","",TEXT(A79,"yyyy-mm"))</f>
        <v/>
      </c>
    </row>
    <row r="80" ht="22" customHeight="1">
      <c r="A80" s="39" t="n"/>
      <c r="B80" s="29" t="n"/>
      <c r="C80" s="31" t="n"/>
      <c r="D80" s="41" t="str">
        <f>IF(A80="","",TEXT(A80,"yyyy-mm"))</f>
        <v/>
      </c>
    </row>
    <row r="81" ht="22" customHeight="1">
      <c r="A81" s="43" t="n"/>
      <c r="B81" s="34" t="n"/>
      <c r="C81" s="36" t="n"/>
      <c r="D81" s="45" t="str">
        <f>IF(A81="","",TEXT(A81,"yyyy-mm"))</f>
        <v/>
      </c>
    </row>
    <row r="82" ht="22" customHeight="1">
      <c r="A82" s="39" t="n"/>
      <c r="B82" s="29" t="n"/>
      <c r="C82" s="31" t="n"/>
      <c r="D82" s="41" t="str">
        <f>IF(A82="","",TEXT(A82,"yyyy-mm"))</f>
        <v/>
      </c>
    </row>
    <row r="83" ht="22" customHeight="1">
      <c r="A83" s="43" t="n"/>
      <c r="B83" s="34" t="n"/>
      <c r="C83" s="36" t="n"/>
      <c r="D83" s="45" t="str">
        <f>IF(A83="","",TEXT(A83,"yyyy-mm"))</f>
        <v/>
      </c>
    </row>
    <row r="84" ht="22" customHeight="1">
      <c r="A84" s="39" t="n"/>
      <c r="B84" s="29" t="n"/>
      <c r="C84" s="31" t="n"/>
      <c r="D84" s="41" t="str">
        <f>IF(A84="","",TEXT(A84,"yyyy-mm"))</f>
        <v/>
      </c>
    </row>
    <row r="85" ht="22" customHeight="1">
      <c r="A85" s="43" t="n"/>
      <c r="B85" s="34" t="n"/>
      <c r="C85" s="36" t="n"/>
      <c r="D85" s="45" t="str">
        <f>IF(A85="","",TEXT(A85,"yyyy-mm"))</f>
        <v/>
      </c>
    </row>
    <row r="86" ht="22" customHeight="1">
      <c r="A86" s="39" t="n"/>
      <c r="B86" s="29" t="n"/>
      <c r="C86" s="31" t="n"/>
      <c r="D86" s="41" t="str">
        <f>IF(A86="","",TEXT(A86,"yyyy-mm"))</f>
        <v/>
      </c>
    </row>
    <row r="87" ht="22" customHeight="1">
      <c r="A87" s="43" t="n"/>
      <c r="B87" s="34" t="n"/>
      <c r="C87" s="36" t="n"/>
      <c r="D87" s="45" t="str">
        <f>IF(A87="","",TEXT(A87,"yyyy-mm"))</f>
        <v/>
      </c>
    </row>
  </sheetData>
  <autoFilter ref="A7:D87"/>
  <mergeCells count="4">
    <mergeCell ref="A5:D5"/>
    <mergeCell ref="A1:D2"/>
    <mergeCell ref="A3:D3"/>
    <mergeCell ref="A6:D6"/>
  </mergeCells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087E82"/>
    <outlinePr summaryBelow="1" summaryRight="1"/>
    <pageSetUpPr fitToPage="1"/>
  </sheetPr>
  <dimension ref="A1:E12"/>
  <sheetViews>
    <sheetView showGridLines="0" zoomScale="88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52" customWidth="1" min="2" max="2"/>
    <col width="84" customWidth="1" min="3" max="3"/>
    <col width="25" customWidth="1" min="4" max="4"/>
    <col width="20" customWidth="1" min="5" max="5"/>
  </cols>
  <sheetData>
    <row r="1" ht="28" customHeight="1">
      <c r="A1" s="1" t="inlineStr">
        <is>
          <t>Fontes e critérios</t>
        </is>
      </c>
      <c r="B1" s="2" t="n"/>
      <c r="C1" s="2" t="n"/>
      <c r="D1" s="2" t="n"/>
      <c r="E1" s="2" t="n"/>
    </row>
    <row r="2" ht="16" customHeight="1">
      <c r="A2" s="2" t="n"/>
      <c r="B2" s="2" t="n"/>
      <c r="C2" s="2" t="n"/>
      <c r="D2" s="2" t="n"/>
      <c r="E2" s="2" t="n"/>
    </row>
    <row r="3" ht="31" customHeight="1">
      <c r="A3" s="3" t="inlineStr">
        <is>
          <t>As referências servem para explicar os conceitos; taxas e valores de exemplo são fictícios.</t>
        </is>
      </c>
      <c r="B3" s="4" t="n"/>
      <c r="C3" s="4" t="n"/>
      <c r="D3" s="4" t="n"/>
      <c r="E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7">
      <c r="A7" s="47" t="inlineStr">
        <is>
          <t>Origem</t>
        </is>
      </c>
      <c r="B7" s="47" t="inlineStr">
        <is>
          <t>Por que consultei</t>
        </is>
      </c>
      <c r="C7" s="47" t="inlineStr">
        <is>
          <t>Link direto</t>
        </is>
      </c>
      <c r="D7" s="47" t="inlineStr">
        <is>
          <t>Como usei</t>
        </is>
      </c>
      <c r="E7" s="47" t="inlineStr">
        <is>
          <t>Conferido em</t>
        </is>
      </c>
    </row>
    <row r="8" ht="51" customHeight="1">
      <c r="A8" s="48" t="inlineStr">
        <is>
          <t>Sebrae – Preço de venda</t>
        </is>
      </c>
      <c r="B8" s="48" t="inlineStr">
        <is>
          <t>Precificação, custos, taxas e margem</t>
        </is>
      </c>
      <c r="C8" s="49" t="inlineStr">
        <is>
          <t>https://sebrae.com.br/Sebrae/Portal%20Sebrae/UFs/MS/Anexos/Cartilhas%20Agora%20Sou%20MEI/Como%20elaborar%20-%20Pre%C3%A7o%20de%20vendas.pdf</t>
        </is>
      </c>
      <c r="D8" s="48" t="inlineStr">
        <is>
          <t>Definições / cuidados</t>
        </is>
      </c>
      <c r="E8" s="50" t="n">
        <v>46308</v>
      </c>
    </row>
    <row r="9" ht="51" customHeight="1">
      <c r="A9" s="51" t="inlineStr">
        <is>
          <t>Sebrae – Ponto de equilíbrio</t>
        </is>
      </c>
      <c r="B9" s="51" t="inlineStr">
        <is>
          <t>Receita necessária para cobrir custos fixos</t>
        </is>
      </c>
      <c r="C9" s="52" t="inlineStr">
        <is>
          <t>https://sebrae.com.br/Sebrae/Portal%20Sebrae/UFs/PE/Anexos/Ponto%20de%20equil%C3%ADbrio%20como%20calcular%20o%20faturamento%20necess%C3%A1rio%20para%20voc%C3%AA%20obter%20lucro.pdf</t>
        </is>
      </c>
      <c r="D9" s="51" t="inlineStr">
        <is>
          <t>Definições / cuidados</t>
        </is>
      </c>
      <c r="E9" s="53" t="n">
        <v>46308</v>
      </c>
    </row>
    <row r="10" ht="51" customHeight="1">
      <c r="A10" s="48" t="inlineStr">
        <is>
          <t>Sebrae – Formação de preços 2026</t>
        </is>
      </c>
      <c r="B10" s="48" t="inlineStr">
        <is>
          <t>Conceitos de custo, markup e precificação</t>
        </is>
      </c>
      <c r="C10" s="49" t="inlineStr">
        <is>
          <t>https://blog.rn.sebrae.com.br/precificar-produto-2026/</t>
        </is>
      </c>
      <c r="D10" s="48" t="inlineStr">
        <is>
          <t>Definições / cuidados</t>
        </is>
      </c>
      <c r="E10" s="50" t="n">
        <v>46308</v>
      </c>
    </row>
    <row r="11" ht="51" customHeight="1">
      <c r="A11" s="51" t="inlineStr">
        <is>
          <t>ANPD – Perguntas frequentes LGPD</t>
        </is>
      </c>
      <c r="B11" s="51" t="inlineStr">
        <is>
          <t>Dados pessoais, inclusive sensíveis, e responsabilidades</t>
        </is>
      </c>
      <c r="C11" s="52" t="inlineStr">
        <is>
          <t>https://www.gov.br/anpd/pt-br/acesso-a-informacao/perguntas-frequentes</t>
        </is>
      </c>
      <c r="D11" s="51" t="inlineStr">
        <is>
          <t>Definições / cuidados</t>
        </is>
      </c>
      <c r="E11" s="53" t="n">
        <v>46308</v>
      </c>
    </row>
    <row r="12" ht="51" customHeight="1">
      <c r="A12" s="48" t="inlineStr">
        <is>
          <t>CFM – Resolução 2.336/2023</t>
        </is>
      </c>
      <c r="B12" s="48" t="inlineStr">
        <is>
          <t>Publicidade médica: verificar regras aplicáveis</t>
        </is>
      </c>
      <c r="C12" s="49" t="inlineStr">
        <is>
          <t>https://sistemas.cfm.org.br/normas/visualizar/resolucoes/BR/2023/2336</t>
        </is>
      </c>
      <c r="D12" s="48" t="inlineStr">
        <is>
          <t>Definições / cuidados</t>
        </is>
      </c>
      <c r="E12" s="50" t="n">
        <v>46308</v>
      </c>
    </row>
  </sheetData>
  <autoFilter ref="A7:E12"/>
  <mergeCells count="3">
    <mergeCell ref="A5:E5"/>
    <mergeCell ref="A1:E2"/>
    <mergeCell ref="A3:E3"/>
  </mergeCells>
  <hyperlinks>
    <hyperlink xmlns:r="http://schemas.openxmlformats.org/officeDocument/2006/relationships" ref="C8" r:id="rId1"/>
    <hyperlink xmlns:r="http://schemas.openxmlformats.org/officeDocument/2006/relationships" ref="C9" r:id="rId2"/>
    <hyperlink xmlns:r="http://schemas.openxmlformats.org/officeDocument/2006/relationships" ref="C10" r:id="rId3"/>
    <hyperlink xmlns:r="http://schemas.openxmlformats.org/officeDocument/2006/relationships" ref="C11" r:id="rId4"/>
    <hyperlink xmlns:r="http://schemas.openxmlformats.org/officeDocument/2006/relationships" ref="C12" r:id="rId5"/>
  </hyperlinks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Pedro Merli — Assessoria Digital de Negócios</dc:creator>
  <dcterms:created xmlns:dcterms="http://purl.org/dc/terms/" xmlns:xsi="http://www.w3.org/2001/XMLSchema-instance" xsi:type="dcterms:W3CDTF">2026-10-13T04:20:57Z</dcterms:created>
  <dcterms:modified xmlns:dcterms="http://purl.org/dc/terms/" xmlns:xsi="http://www.w3.org/2001/XMLSchema-instance" xsi:type="dcterms:W3CDTF">2026-10-13T04:20:57Z</dcterms:modified>
</cp:coreProperties>
</file>