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INEL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PREÇOS" sheetId="4" state="visible" r:id="rId4"/>
    <sheet xmlns:r="http://schemas.openxmlformats.org/officeDocument/2006/relationships" name="VENDAS" sheetId="5" state="visible" r:id="rId5"/>
    <sheet xmlns:r="http://schemas.openxmlformats.org/officeDocument/2006/relationships" name="ESTOQUE" sheetId="6" state="visible" r:id="rId6"/>
    <sheet xmlns:r="http://schemas.openxmlformats.org/officeDocument/2006/relationships" name="CAIXA" sheetId="7" state="visible" r:id="rId7"/>
    <sheet xmlns:r="http://schemas.openxmlformats.org/officeDocument/2006/relationships" name="FLUXO MENSAL" sheetId="8" state="visible" r:id="rId8"/>
    <sheet xmlns:r="http://schemas.openxmlformats.org/officeDocument/2006/relationships" name="FONTES" sheetId="9" state="visible" r:id="rId9"/>
  </sheets>
  <definedNames>
    <definedName name="_xlnm._FilterDatabase" localSheetId="3" hidden="1">'PREÇOS'!$A$7:$K$87</definedName>
    <definedName name="_xlnm.Print_Titles" localSheetId="3">'PREÇOS'!$1:$7</definedName>
    <definedName name="_xlnm._FilterDatabase" localSheetId="4" hidden="1">'VENDAS'!$A$7:$J$87</definedName>
    <definedName name="_xlnm.Print_Titles" localSheetId="4">'VENDAS'!$1:$7</definedName>
    <definedName name="_xlnm._FilterDatabase" localSheetId="5" hidden="1">'ESTOQUE'!$A$7:$G$87</definedName>
    <definedName name="_xlnm.Print_Titles" localSheetId="5">'ESTOQUE'!$1:$7</definedName>
    <definedName name="_xlnm._FilterDatabase" localSheetId="6" hidden="1">'CAIXA'!$A$7:$F$87</definedName>
    <definedName name="_xlnm.Print_Titles" localSheetId="6">'CAIXA'!$1:$7</definedName>
    <definedName name="_xlnm._FilterDatabase" localSheetId="7" hidden="1">'FLUXO MENSAL'!$A$7:$E$87</definedName>
    <definedName name="_xlnm.Print_Titles" localSheetId="7">'FLUXO MENSAL'!$1:$7</definedName>
    <definedName name="_xlnm._FilterDatabase" localSheetId="8" hidden="1">'FONTES'!$A$7:$E$11</definedName>
  </definedNames>
  <calcPr calcId="124519" calcMode="auto" fullCalcOnLoad="1"/>
</workbook>
</file>

<file path=xl/styles.xml><?xml version="1.0" encoding="utf-8"?>
<styleSheet xmlns="http://schemas.openxmlformats.org/spreadsheetml/2006/main">
  <numFmts count="5">
    <numFmt numFmtId="164" formatCode="&quot;R$&quot; #,##0.00;[Red](&quot;R$&quot; #,##0.00);&quot;–&quot;"/>
    <numFmt numFmtId="165" formatCode="0.0%;[Red](0.0%);&quot;–&quot;"/>
    <numFmt numFmtId="166" formatCode="yyyy-mm-dd"/>
    <numFmt numFmtId="167" formatCode="dd/mm/yyyy"/>
    <numFmt numFmtId="168" formatCode="#,##0;[Red](#,##0);&quot;–&quot;"/>
  </numFmts>
  <fonts count="24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color rgb="00FFFFFF"/>
      <sz val="11"/>
    </font>
    <font>
      <name val="Aptos"/>
      <b val="1"/>
      <color rgb="00087E82"/>
      <sz val="10"/>
    </font>
    <font>
      <name val="Aptos"/>
      <b val="1"/>
      <color rgb="00087E82"/>
      <sz val="13"/>
    </font>
    <font>
      <name val="Aptos Display"/>
      <b val="1"/>
      <color rgb="00FFFFFF"/>
      <sz val="14"/>
    </font>
    <font>
      <name val="Aptos"/>
      <color rgb="00243447"/>
      <sz val="11"/>
    </font>
    <font>
      <name val="Aptos"/>
      <b val="1"/>
      <color rgb="0017283B"/>
      <sz val="12"/>
    </font>
    <font>
      <name val="Aptos"/>
      <b val="1"/>
      <color rgb="00087E82"/>
      <sz val="12"/>
    </font>
    <font>
      <name val="Aptos"/>
      <b val="1"/>
      <color rgb="00154DAB"/>
      <sz val="11"/>
      <u val="single"/>
    </font>
    <font>
      <b val="1"/>
      <color rgb="00FFFFFF"/>
    </font>
    <font>
      <name val="Aptos"/>
      <b val="1"/>
      <color rgb="00154DAB"/>
      <sz val="12"/>
    </font>
    <font>
      <name val="Aptos"/>
      <b val="1"/>
      <color rgb="00243447"/>
      <sz val="12"/>
    </font>
    <font>
      <name val="Aptos"/>
      <color rgb="0066788A"/>
      <sz val="10"/>
    </font>
    <font>
      <name val="Aptos"/>
      <i val="1"/>
      <color rgb="0066788A"/>
      <sz val="10"/>
    </font>
    <font>
      <name val="Aptos"/>
      <b val="1"/>
      <color rgb="00FFFFFF"/>
      <sz val="10"/>
    </font>
    <font>
      <name val="Aptos"/>
      <color rgb="00154DAB"/>
      <sz val="10"/>
    </font>
    <font>
      <name val="Aptos"/>
      <color rgb="00243447"/>
      <sz val="10"/>
    </font>
    <font>
      <name val="Aptos"/>
      <color rgb="0007834D"/>
      <sz val="10"/>
    </font>
    <font>
      <name val="Aptos"/>
      <b val="1"/>
      <color rgb="0017283B"/>
      <sz val="11"/>
    </font>
    <font>
      <name val="Aptos Display"/>
      <b val="1"/>
      <color rgb="0007834D"/>
      <sz val="14"/>
    </font>
    <font>
      <name val="Aptos Display"/>
      <b val="1"/>
      <color rgb="00243447"/>
      <sz val="14"/>
    </font>
    <font>
      <name val="Aptos"/>
      <b val="1"/>
      <color rgb="00FFFFFF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0017283B"/>
      </patternFill>
    </fill>
    <fill>
      <patternFill patternType="solid">
        <fgColor rgb="0025435A"/>
      </patternFill>
    </fill>
    <fill>
      <patternFill patternType="solid">
        <fgColor rgb="00087E82"/>
      </patternFill>
    </fill>
    <fill>
      <patternFill patternType="solid">
        <fgColor rgb="00F5F8FA"/>
      </patternFill>
    </fill>
    <fill>
      <patternFill patternType="solid">
        <fgColor rgb="00FFF2DA"/>
      </patternFill>
    </fill>
    <fill>
      <patternFill patternType="solid">
        <fgColor rgb="00EEF5FF"/>
      </patternFill>
    </fill>
    <fill>
      <patternFill patternType="solid">
        <fgColor rgb="00DCF5EF"/>
      </patternFill>
    </fill>
    <fill>
      <patternFill patternType="solid">
        <fgColor rgb="00FFFFFF"/>
      </patternFill>
    </fill>
    <fill>
      <patternFill patternType="solid">
        <fgColor rgb="00E8F1FF"/>
      </patternFill>
    </fill>
    <fill>
      <patternFill patternType="solid">
        <fgColor rgb="00F8FBFB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3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2"/>
    </xf>
    <xf numFmtId="0" fontId="0" fillId="3" borderId="0" pivotButton="0" quotePrefix="0" xfId="0"/>
    <xf numFmtId="0" fontId="3" fillId="0" borderId="0" applyAlignment="1" pivotButton="0" quotePrefix="0" xfId="0">
      <alignment vertical="center"/>
    </xf>
    <xf numFmtId="0" fontId="4" fillId="0" borderId="0" pivotButton="0" quotePrefix="0" xfId="0"/>
    <xf numFmtId="0" fontId="5" fillId="4" borderId="0" applyAlignment="1" pivotButton="0" quotePrefix="0" xfId="0">
      <alignment horizontal="center"/>
    </xf>
    <xf numFmtId="0" fontId="6" fillId="5" borderId="0" applyAlignment="1" pivotButton="0" quotePrefix="0" xfId="0">
      <alignment vertical="center" wrapText="1" indent="1"/>
    </xf>
    <xf numFmtId="0" fontId="7" fillId="0" borderId="0" pivotButton="0" quotePrefix="0" xfId="0"/>
    <xf numFmtId="0" fontId="6" fillId="6" borderId="0" applyAlignment="1" pivotButton="0" quotePrefix="0" xfId="0">
      <alignment vertical="center" wrapText="1" indent="1"/>
    </xf>
    <xf numFmtId="0" fontId="8" fillId="0" borderId="0" pivotButton="0" quotePrefix="0" xfId="0"/>
    <xf numFmtId="0" fontId="9" fillId="0" borderId="0" pivotButton="0" quotePrefix="0" xfId="0"/>
    <xf numFmtId="0" fontId="10" fillId="4" borderId="0" pivotButton="0" quotePrefix="0" xfId="0"/>
    <xf numFmtId="0" fontId="0" fillId="4" borderId="0" pivotButton="0" quotePrefix="0" xfId="0"/>
    <xf numFmtId="0" fontId="19" fillId="0" borderId="0" pivotButton="0" quotePrefix="0" xfId="0"/>
    <xf numFmtId="164" fontId="20" fillId="8" borderId="0" pivotButton="0" quotePrefix="0" xfId="0"/>
    <xf numFmtId="0" fontId="13" fillId="0" borderId="0" pivotButton="0" quotePrefix="0" xfId="0"/>
    <xf numFmtId="165" fontId="21" fillId="8" borderId="0" pivotButton="0" quotePrefix="0" xfId="0"/>
    <xf numFmtId="164" fontId="21" fillId="8" borderId="0" pivotButton="0" quotePrefix="0" xfId="0"/>
    <xf numFmtId="168" fontId="20" fillId="8" borderId="0" pivotButton="0" quotePrefix="0" xfId="0"/>
    <xf numFmtId="0" fontId="17" fillId="0" borderId="0" applyAlignment="1" pivotButton="0" quotePrefix="0" xfId="0">
      <alignment vertical="center" wrapText="1"/>
    </xf>
    <xf numFmtId="164" fontId="11" fillId="7" borderId="0" pivotButton="0" quotePrefix="0" xfId="0"/>
    <xf numFmtId="165" fontId="11" fillId="7" borderId="0" pivotButton="0" quotePrefix="0" xfId="0"/>
    <xf numFmtId="164" fontId="12" fillId="8" borderId="0" pivotButton="0" quotePrefix="0" xfId="0"/>
    <xf numFmtId="0" fontId="14" fillId="0" borderId="0" pivotButton="0" quotePrefix="0" xfId="0"/>
    <xf numFmtId="0" fontId="15" fillId="4" borderId="0" applyAlignment="1" pivotButton="0" quotePrefix="0" xfId="0">
      <alignment vertical="center" wrapText="1"/>
    </xf>
    <xf numFmtId="0" fontId="16" fillId="7" borderId="0" applyAlignment="1" pivotButton="0" quotePrefix="0" xfId="0">
      <alignment vertical="center"/>
    </xf>
    <xf numFmtId="164" fontId="16" fillId="7" borderId="0" applyAlignment="1" pivotButton="0" quotePrefix="0" xfId="0">
      <alignment vertical="center"/>
    </xf>
    <xf numFmtId="165" fontId="16" fillId="7" borderId="0" applyAlignment="1" pivotButton="0" quotePrefix="0" xfId="0">
      <alignment vertical="center"/>
    </xf>
    <xf numFmtId="164" fontId="17" fillId="9" borderId="0" applyAlignment="1" pivotButton="0" quotePrefix="0" xfId="0">
      <alignment vertical="center"/>
    </xf>
    <xf numFmtId="165" fontId="17" fillId="9" borderId="0" applyAlignment="1" pivotButton="0" quotePrefix="0" xfId="0">
      <alignment vertical="center"/>
    </xf>
    <xf numFmtId="0" fontId="16" fillId="10" borderId="0" applyAlignment="1" pivotButton="0" quotePrefix="0" xfId="0">
      <alignment vertical="center"/>
    </xf>
    <xf numFmtId="164" fontId="16" fillId="10" borderId="0" applyAlignment="1" pivotButton="0" quotePrefix="0" xfId="0">
      <alignment vertical="center"/>
    </xf>
    <xf numFmtId="165" fontId="16" fillId="10" borderId="0" applyAlignment="1" pivotButton="0" quotePrefix="0" xfId="0">
      <alignment vertical="center"/>
    </xf>
    <xf numFmtId="164" fontId="17" fillId="11" borderId="0" applyAlignment="1" pivotButton="0" quotePrefix="0" xfId="0">
      <alignment vertical="center"/>
    </xf>
    <xf numFmtId="165" fontId="17" fillId="11" borderId="0" applyAlignment="1" pivotButton="0" quotePrefix="0" xfId="0">
      <alignment vertical="center"/>
    </xf>
    <xf numFmtId="167" fontId="16" fillId="7" borderId="0" applyAlignment="1" pivotButton="0" quotePrefix="0" xfId="0">
      <alignment vertical="center"/>
    </xf>
    <xf numFmtId="168" fontId="16" fillId="7" borderId="0" applyAlignment="1" pivotButton="0" quotePrefix="0" xfId="0">
      <alignment vertical="center"/>
    </xf>
    <xf numFmtId="164" fontId="18" fillId="9" borderId="0" applyAlignment="1" pivotButton="0" quotePrefix="0" xfId="0">
      <alignment vertical="center"/>
    </xf>
    <xf numFmtId="0" fontId="17" fillId="9" borderId="0" applyAlignment="1" pivotButton="0" quotePrefix="0" xfId="0">
      <alignment vertical="center"/>
    </xf>
    <xf numFmtId="167" fontId="16" fillId="10" borderId="0" applyAlignment="1" pivotButton="0" quotePrefix="0" xfId="0">
      <alignment vertical="center"/>
    </xf>
    <xf numFmtId="168" fontId="16" fillId="10" borderId="0" applyAlignment="1" pivotButton="0" quotePrefix="0" xfId="0">
      <alignment vertical="center"/>
    </xf>
    <xf numFmtId="164" fontId="18" fillId="11" borderId="0" applyAlignment="1" pivotButton="0" quotePrefix="0" xfId="0">
      <alignment vertical="center"/>
    </xf>
    <xf numFmtId="0" fontId="17" fillId="11" borderId="0" applyAlignment="1" pivotButton="0" quotePrefix="0" xfId="0">
      <alignment vertical="center"/>
    </xf>
    <xf numFmtId="168" fontId="18" fillId="9" borderId="0" applyAlignment="1" pivotButton="0" quotePrefix="0" xfId="0">
      <alignment vertical="center"/>
    </xf>
    <xf numFmtId="168" fontId="17" fillId="9" borderId="0" applyAlignment="1" pivotButton="0" quotePrefix="0" xfId="0">
      <alignment vertical="center"/>
    </xf>
    <xf numFmtId="168" fontId="18" fillId="11" borderId="0" applyAlignment="1" pivotButton="0" quotePrefix="0" xfId="0">
      <alignment vertical="center"/>
    </xf>
    <xf numFmtId="168" fontId="17" fillId="11" borderId="0" applyAlignment="1" pivotButton="0" quotePrefix="0" xfId="0">
      <alignment vertical="center"/>
    </xf>
    <xf numFmtId="0" fontId="22" fillId="4" borderId="0" pivotButton="0" quotePrefix="0" xfId="0"/>
    <xf numFmtId="0" fontId="0" fillId="5" borderId="0" applyAlignment="1" pivotButton="0" quotePrefix="0" xfId="0">
      <alignment vertical="center" wrapText="1"/>
    </xf>
    <xf numFmtId="0" fontId="23" fillId="5" borderId="0" applyAlignment="1" pivotButton="0" quotePrefix="0" xfId="1">
      <alignment vertical="center" wrapText="1"/>
    </xf>
    <xf numFmtId="167" fontId="0" fillId="5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3" fillId="0" borderId="0" applyAlignment="1" pivotButton="0" quotePrefix="0" xfId="1">
      <alignment vertical="center" wrapText="1"/>
    </xf>
    <xf numFmtId="167" fontId="0" fillId="0" borderId="0" applyAlignment="1" pivotButton="0" quotePrefix="0" xfId="0">
      <alignment vertical="center" wrapText="1"/>
    </xf>
  </cellXfs>
  <cellStyles count="2">
    <cellStyle name="Normal" xfId="0" builtinId="0" hidden="0"/>
    <cellStyle name="Hyperlink" xfId="1" builtinId="8" hidden="0"/>
  </cellStyles>
  <dxfs count="2">
    <dxf>
      <font>
        <b val="1"/>
        <color rgb="00C22E39"/>
      </font>
      <fill>
        <patternFill patternType="solid">
          <fgColor rgb="00FCECEE"/>
        </patternFill>
      </fill>
    </dxf>
    <dxf>
      <fill>
        <patternFill patternType="solid">
          <fgColor rgb="00FFF2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Caixa por mês (R$)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'FLUXO MENSAL'!B7</f>
            </strRef>
          </tx>
          <spPr>
            <a:ln xmlns:a="http://schemas.openxmlformats.org/drawingml/2006/main">
              <a:prstDash val="solid"/>
            </a:ln>
          </spPr>
          <cat>
            <numRef>
              <f>'FLUXO MENSAL'!$A$8:$A$19</f>
            </numRef>
          </cat>
          <val>
            <numRef>
              <f>'FLUXO MENSAL'!$B$8:$B$19</f>
            </numRef>
          </val>
        </ser>
        <ser>
          <idx val="1"/>
          <order val="1"/>
          <tx>
            <strRef>
              <f>'FLUXO MENSAL'!C7</f>
            </strRef>
          </tx>
          <spPr>
            <a:ln xmlns:a="http://schemas.openxmlformats.org/drawingml/2006/main">
              <a:prstDash val="solid"/>
            </a:ln>
          </spPr>
          <cat>
            <numRef>
              <f>'FLUXO MENSAL'!$A$8:$A$19</f>
            </numRef>
          </cat>
          <val>
            <numRef>
              <f>'FLUXO MENSAL'!$C$8:$C$19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Período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R&#194;METROS'!A1" TargetMode="External" Id="rId1"/><Relationship Type="http://schemas.openxmlformats.org/officeDocument/2006/relationships/hyperlink" Target="#'PRE&#199;OS'!A1" TargetMode="External" Id="rId2"/><Relationship Type="http://schemas.openxmlformats.org/officeDocument/2006/relationships/hyperlink" Target="#'VENDAS'!A1" TargetMode="External" Id="rId3"/><Relationship Type="http://schemas.openxmlformats.org/officeDocument/2006/relationships/hyperlink" Target="#'ESTOQUE'!A1" TargetMode="External" Id="rId4"/><Relationship Type="http://schemas.openxmlformats.org/officeDocument/2006/relationships/hyperlink" Target="#'CAIXA'!A1" TargetMode="External" Id="rId5"/><Relationship Type="http://schemas.openxmlformats.org/officeDocument/2006/relationships/hyperlink" Target="#'FLUXO MENSAL'!A1" TargetMode="External" Id="rId6"/><Relationship Type="http://schemas.openxmlformats.org/officeDocument/2006/relationships/hyperlink" Target="#'PAINEL'!A1" TargetMode="External" Id="rId7"/><Relationship Type="http://schemas.openxmlformats.org/officeDocument/2006/relationships/hyperlink" Target="#'FONTES'!A1" TargetMode="External" Id="rId8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sebrae.com.br/Sebrae/Portal%20Sebrae/UFs/MS/Anexos/Cartilhas%20Agora%20Sou%20MEI/Como%20elaborar%20-%20Pre%C3%A7o%20de%20vendas.pdf" TargetMode="External" Id="rId1"/><Relationship Type="http://schemas.openxmlformats.org/officeDocument/2006/relationships/hyperlink" Target="https://sebrae.com.br/Sebrae/Portal%20Sebrae/UFs/PE/Anexos/Ponto%20de%20equil%C3%ADbrio%20como%20calcular%20o%20faturamento%20necess%C3%A1rio%20para%20voc%C3%AA%20obter%20lucro.pdf" TargetMode="External" Id="rId2"/><Relationship Type="http://schemas.openxmlformats.org/officeDocument/2006/relationships/hyperlink" Target="https://blog.rn.sebrae.com.br/precificar-produto-2026/" TargetMode="External" Id="rId3"/><Relationship Type="http://schemas.openxmlformats.org/officeDocument/2006/relationships/hyperlink" Target="https://bibliotecas.sebrae.com.br/chronus/ARQUIVOS_CHRONUS/IDEIAS_DE_NEGOCIO/PDFS/ideia-de-negocio_loja-de-material-para-artesanato.pdf" TargetMode="External" Id="rId4"/></Relationships>
</file>

<file path=xl/worksheets/sheet1.xml><?xml version="1.0" encoding="utf-8"?>
<worksheet xmlns="http://schemas.openxmlformats.org/spreadsheetml/2006/main">
  <sheetPr>
    <tabColor rgb="00E4A84A"/>
    <outlinePr summaryBelow="1" summaryRight="1"/>
    <pageSetUpPr fitToPage="1"/>
  </sheetPr>
  <dimension ref="A1:J30"/>
  <sheetViews>
    <sheetView showGridLines="0" zoomScale="88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7" customWidth="1" min="4" max="4"/>
    <col width="17" customWidth="1" min="5" max="5"/>
    <col width="17" customWidth="1" min="6" max="6"/>
    <col width="15" customWidth="1" min="7" max="7"/>
    <col width="15" customWidth="1" min="8" max="8"/>
    <col width="15" customWidth="1" min="9" max="9"/>
    <col width="17" customWidth="1" min="10" max="10"/>
  </cols>
  <sheetData>
    <row r="1" ht="28" customHeight="1">
      <c r="A1" s="1" t="inlineStr">
        <is>
          <t>Negócio no controle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Precificação, estoque, vendas, caixa e ponto de equilíbrio num só arquivo.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 ht="30" customHeight="1">
      <c r="A7" s="6" t="inlineStr">
        <is>
          <t>ANTES DE COMEÇAR</t>
        </is>
      </c>
    </row>
    <row r="9" ht="44" customHeight="1">
      <c r="A9" s="7" t="inlineStr">
        <is>
          <t>01</t>
        </is>
      </c>
      <c r="B9" s="8" t="inlineStr">
        <is>
          <t>Em PARÂMETROS, coloque os custos fixos mensais que precisa cobrir.</t>
        </is>
      </c>
    </row>
    <row r="10" ht="44" customHeight="1">
      <c r="A10" s="7" t="inlineStr">
        <is>
          <t>02</t>
        </is>
      </c>
      <c r="B10" s="8" t="inlineStr">
        <is>
          <t>Na aba PREÇOS, cadastre custos, taxas e preço atual: a margem aparece automaticamente.</t>
        </is>
      </c>
    </row>
    <row r="11" ht="44" customHeight="1">
      <c r="A11" s="7" t="inlineStr">
        <is>
          <t>03</t>
        </is>
      </c>
      <c r="B11" s="8" t="inlineStr">
        <is>
          <t>Lance vendas e estoque. Depois registre entradas/saídas de dinheiro em CAIXA.</t>
        </is>
      </c>
    </row>
    <row r="12" ht="44" customHeight="1">
      <c r="A12" s="7" t="inlineStr">
        <is>
          <t>04</t>
        </is>
      </c>
      <c r="B12" s="8" t="inlineStr">
        <is>
          <t>Veja o FLUXO MENSAL e o PAINEL. Receita, caixa e lucro não são a mesma coisa.</t>
        </is>
      </c>
    </row>
    <row r="15">
      <c r="A15" s="9" t="inlineStr">
        <is>
          <t>IMPORTANTE — LEIA ANTES DE USAR</t>
        </is>
      </c>
    </row>
    <row r="17" ht="39" customHeight="1">
      <c r="A17" s="10" t="inlineStr">
        <is>
          <t>• Exemplos fictícios. Apague/substitua antes de usar com seu negócio.</t>
        </is>
      </c>
    </row>
    <row r="18" ht="39" customHeight="1">
      <c r="A18" s="8" t="inlineStr">
        <is>
          <t>• Margem de contribuição ajuda a pagar custo fixo, mas não é lucro líquido.</t>
        </is>
      </c>
    </row>
    <row r="19" ht="39" customHeight="1">
      <c r="A19" s="8" t="inlineStr">
        <is>
          <t>• O saldo do CAIXA depende de todas as entradas e saídas reais, inclusive movimentações não relacionadas a vendas.</t>
        </is>
      </c>
    </row>
    <row r="22">
      <c r="A22" s="11" t="inlineStr">
        <is>
          <t>ABAS DO ARQUIVO</t>
        </is>
      </c>
    </row>
    <row r="23" ht="24" customHeight="1">
      <c r="A23" s="12" t="inlineStr">
        <is>
          <t>↗  PARÂMETROS</t>
        </is>
      </c>
    </row>
    <row r="24" ht="24" customHeight="1">
      <c r="A24" s="12" t="inlineStr">
        <is>
          <t>↗  PREÇOS</t>
        </is>
      </c>
    </row>
    <row r="25" ht="24" customHeight="1">
      <c r="A25" s="12" t="inlineStr">
        <is>
          <t>↗  VENDAS</t>
        </is>
      </c>
    </row>
    <row r="26" ht="24" customHeight="1">
      <c r="A26" s="12" t="inlineStr">
        <is>
          <t>↗  ESTOQUE</t>
        </is>
      </c>
    </row>
    <row r="27" ht="24" customHeight="1">
      <c r="A27" s="12" t="inlineStr">
        <is>
          <t>↗  CAIXA</t>
        </is>
      </c>
    </row>
    <row r="28" ht="24" customHeight="1">
      <c r="A28" s="12" t="inlineStr">
        <is>
          <t>↗  FLUXO MENSAL</t>
        </is>
      </c>
    </row>
    <row r="29" ht="24" customHeight="1">
      <c r="A29" s="12" t="inlineStr">
        <is>
          <t>↗  PAINEL</t>
        </is>
      </c>
    </row>
    <row r="30" ht="24" customHeight="1">
      <c r="A30" s="12" t="inlineStr">
        <is>
          <t>↗  FONTES</t>
        </is>
      </c>
    </row>
  </sheetData>
  <mergeCells count="13">
    <mergeCell ref="A5:J5"/>
    <mergeCell ref="B11:J11"/>
    <mergeCell ref="A1:J2"/>
    <mergeCell ref="B10:J10"/>
    <mergeCell ref="A22:J22"/>
    <mergeCell ref="A17:J17"/>
    <mergeCell ref="A18:J18"/>
    <mergeCell ref="A3:J3"/>
    <mergeCell ref="B9:J9"/>
    <mergeCell ref="A7:J7"/>
    <mergeCell ref="A15:J15"/>
    <mergeCell ref="B12:J12"/>
    <mergeCell ref="A19:J19"/>
  </mergeCells>
  <hyperlinks>
    <hyperlink xmlns:r="http://schemas.openxmlformats.org/officeDocument/2006/relationships" ref="A23" r:id="rId1"/>
    <hyperlink xmlns:r="http://schemas.openxmlformats.org/officeDocument/2006/relationships" ref="A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22"/>
  <sheetViews>
    <sheetView showGridLines="0" zoomScale="88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16" customWidth="1" min="3" max="3"/>
    <col width="17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</cols>
  <sheetData>
    <row r="1" ht="28" customHeight="1">
      <c r="A1" s="1" t="inlineStr">
        <is>
          <t>Painel do pequeno negócio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O objetivo é enxergar margem, estoque e necessidade de faturamento.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INDICADOR</t>
        </is>
      </c>
      <c r="B7" s="13" t="inlineStr">
        <is>
          <t>RESULTADO</t>
        </is>
      </c>
      <c r="C7" s="13" t="inlineStr">
        <is>
          <t>LEITURA</t>
        </is>
      </c>
      <c r="D7" s="14" t="n"/>
      <c r="E7" s="14" t="n"/>
      <c r="F7" s="14" t="n"/>
      <c r="G7" s="14" t="n"/>
      <c r="H7" s="14" t="n"/>
      <c r="I7" s="14" t="n"/>
      <c r="J7" s="14" t="n"/>
    </row>
    <row r="8" ht="31" customHeight="1">
      <c r="A8" s="15" t="inlineStr">
        <is>
          <t>Receita de vendas registradas</t>
        </is>
      </c>
      <c r="B8" s="16" t="n">
        <f>SUM(VENDAS!E8:E87)</f>
        <v>754.0</v>
      </c>
      <c r="C8" s="17" t="inlineStr">
        <is>
          <t>Receita comercial, sem critério de recebimento.</t>
        </is>
      </c>
    </row>
    <row r="9" ht="31" customHeight="1">
      <c r="A9" s="15" t="inlineStr">
        <is>
          <t>Custo direto das vendas</t>
        </is>
      </c>
      <c r="B9" s="16" t="n">
        <f>SUM(VENDAS!G8:G87)</f>
        <v>323.0</v>
      </c>
      <c r="C9" s="17" t="inlineStr">
        <is>
          <t>Custo dos produtos e embalagem.</t>
        </is>
      </c>
    </row>
    <row r="10" ht="31" customHeight="1">
      <c r="A10" s="15" t="inlineStr">
        <is>
          <t>Taxas sobre as vendas</t>
        </is>
      </c>
      <c r="B10" s="16" t="n">
        <f>SUM(VENDAS!H8:H87)</f>
        <v>80.74000000000001</v>
      </c>
      <c r="C10" s="17" t="inlineStr">
        <is>
          <t>Taxas/tributos informados em PREÇOS.</t>
        </is>
      </c>
    </row>
    <row r="11" ht="31" customHeight="1">
      <c r="A11" s="15" t="inlineStr">
        <is>
          <t>Margem de contribuição</t>
        </is>
      </c>
      <c r="B11" s="16" t="n">
        <f>SUM(VENDAS!I8:I87)</f>
        <v>350.26</v>
      </c>
      <c r="C11" s="17" t="inlineStr">
        <is>
          <t>Antes das despesas fixas.</t>
        </is>
      </c>
    </row>
    <row r="12" ht="31" customHeight="1">
      <c r="A12" s="15" t="inlineStr">
        <is>
          <t>MC % observada</t>
        </is>
      </c>
      <c r="B12" s="18" t="n">
        <f>IF(B8&gt;0,B11/B8,"")</f>
        <v>0.4645358090185676</v>
      </c>
      <c r="C12" s="17" t="inlineStr">
        <is>
          <t>Proporção no mix de vendas lançado.</t>
        </is>
      </c>
    </row>
    <row r="13" ht="31" customHeight="1">
      <c r="A13" s="15" t="inlineStr">
        <is>
          <t>Custo fixo mensal informado</t>
        </is>
      </c>
      <c r="B13" s="16" t="n">
        <f>'PARÂMETROS'!B8</f>
        <v>4700</v>
      </c>
      <c r="C13" s="17" t="inlineStr">
        <is>
          <t>Valor de referência por mês.</t>
        </is>
      </c>
    </row>
    <row r="14" ht="31" customHeight="1">
      <c r="A14" s="15" t="inlineStr">
        <is>
          <t>Ponto de equilíbrio em receita</t>
        </is>
      </c>
      <c r="B14" s="19" t="n">
        <f>IF(B12&gt;0,B13/B12,"")</f>
        <v>10117.626905727175</v>
      </c>
      <c r="C14" s="17" t="inlineStr">
        <is>
          <t>Estimativa mensal se o mix de vendas continuar igual.</t>
        </is>
      </c>
    </row>
    <row r="15" ht="31" customHeight="1">
      <c r="A15" s="15" t="inlineStr">
        <is>
          <t>Caixa líquido lançado</t>
        </is>
      </c>
      <c r="B15" s="16" t="n">
        <f>SUM(CAIXA!F8:F87)</f>
        <v>-1046.0</v>
      </c>
      <c r="C15" s="17" t="inlineStr">
        <is>
          <t>Entradas menos saídas realizadas.</t>
        </is>
      </c>
    </row>
    <row r="16" ht="31" customHeight="1">
      <c r="A16" s="15" t="inlineStr">
        <is>
          <t>Produtos abaixo do estoque mínimo</t>
        </is>
      </c>
      <c r="B16" s="20" t="n">
        <f>COUNTIF(ESTOQUE!G8:G87,"Repor")+COUNTIF(ESTOQUE!G8:G87,"Estoque negativo")</f>
        <v>0.0</v>
      </c>
      <c r="C16" s="17" t="inlineStr">
        <is>
          <t>Inclui estoque negativo.</t>
        </is>
      </c>
    </row>
    <row r="19">
      <c r="A19" s="11" t="inlineStr">
        <is>
          <t>COMO LER ESSE PAINEL</t>
        </is>
      </c>
    </row>
    <row r="20" ht="33" customHeight="1">
      <c r="A20" s="21" t="inlineStr">
        <is>
          <t>• Ponto de equilíbrio usa margem média do mix cadastrado e é uma estimativa, não uma promessa.</t>
        </is>
      </c>
    </row>
    <row r="21" ht="33" customHeight="1">
      <c r="A21" s="21" t="inlineStr">
        <is>
          <t>• Caixa e receita divergem quando existe venda a prazo, crédito, estoque e outras movimentações.</t>
        </is>
      </c>
    </row>
    <row r="22" ht="33" customHeight="1">
      <c r="A22" s="21" t="inlineStr">
        <is>
          <t>• Se o resultado parecer bom demais, verifique pró-labore, tributos, despesas e perdas.</t>
        </is>
      </c>
    </row>
  </sheetData>
  <mergeCells count="16">
    <mergeCell ref="A5:J5"/>
    <mergeCell ref="C12:J12"/>
    <mergeCell ref="A1:J2"/>
    <mergeCell ref="A22:J22"/>
    <mergeCell ref="C15:J15"/>
    <mergeCell ref="C11:J11"/>
    <mergeCell ref="A3:J3"/>
    <mergeCell ref="C10:J10"/>
    <mergeCell ref="C16:J16"/>
    <mergeCell ref="A21:J21"/>
    <mergeCell ref="C14:J14"/>
    <mergeCell ref="A19:J19"/>
    <mergeCell ref="A20:J20"/>
    <mergeCell ref="C13:J13"/>
    <mergeCell ref="C8:J8"/>
    <mergeCell ref="C9:J9"/>
  </mergeCells>
  <conditionalFormatting sqref="B8:B19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6638A1"/>
    <outlinePr summaryBelow="1" summaryRight="1"/>
    <pageSetUpPr fitToPage="1"/>
  </sheetPr>
  <dimension ref="A1:G26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28" customHeight="1">
      <c r="A1" s="1" t="inlineStr">
        <is>
          <t>Premissas do negócio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Digite despesas fixas médias mensais; metas e taxas específicas ficam na aba PREÇOS.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13" t="inlineStr">
        <is>
          <t>PREMISSA</t>
        </is>
      </c>
      <c r="B7" s="13" t="inlineStr">
        <is>
          <t>VALOR</t>
        </is>
      </c>
      <c r="C7" s="13" t="inlineStr">
        <is>
          <t>COMO INTERPRETAR</t>
        </is>
      </c>
    </row>
    <row r="8" ht="31" customHeight="1">
      <c r="A8" t="inlineStr">
        <is>
          <t>Despesas fixas médias mensais (R$)</t>
        </is>
      </c>
      <c r="B8" s="22" t="n">
        <v>4700</v>
      </c>
      <c r="C8" t="inlineStr">
        <is>
          <t>Aluguel, sistemas, pró-labore, contador etc.</t>
        </is>
      </c>
    </row>
    <row r="9" ht="31" customHeight="1">
      <c r="A9" t="inlineStr">
        <is>
          <t>Reserva para imprevistos (%)</t>
        </is>
      </c>
      <c r="B9" s="23" t="n">
        <v>0.04</v>
      </c>
      <c r="C9" t="inlineStr">
        <is>
          <t>Parâmetro opcional; não entra no preço sugerido automaticamente</t>
        </is>
      </c>
    </row>
    <row r="12" ht="33" customHeight="1">
      <c r="A12" t="inlineStr">
        <is>
          <t>Custo fixo anual estimado</t>
        </is>
      </c>
      <c r="B12" s="24" t="n">
        <f>B8*12</f>
        <v>56400.0</v>
      </c>
      <c r="C12" t="inlineStr">
        <is>
          <t>Apenas referência de escala</t>
        </is>
      </c>
    </row>
    <row r="25" ht="27" customHeight="1">
      <c r="A25" s="17" t="inlineStr">
        <is>
          <t>• O ponto de equilíbrio será calculado a partir da contribuição observada nas vendas.</t>
        </is>
      </c>
    </row>
    <row r="26" ht="27" customHeight="1">
      <c r="A26" s="17" t="inlineStr">
        <is>
          <t>• Não confunda cálculo gerencial com demonstração contábil formal.</t>
        </is>
      </c>
    </row>
  </sheetData>
  <mergeCells count="5">
    <mergeCell ref="A1:G2"/>
    <mergeCell ref="A3:G3"/>
    <mergeCell ref="A26:G26"/>
    <mergeCell ref="A25:G25"/>
    <mergeCell ref="A5:G5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K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22" customWidth="1" min="3" max="3"/>
    <col width="26" customWidth="1" min="4" max="4"/>
    <col width="16" customWidth="1" min="5" max="5"/>
    <col width="16" customWidth="1" min="6" max="6"/>
    <col width="18" customWidth="1" min="7" max="7"/>
    <col width="26" customWidth="1" min="8" max="8"/>
    <col width="23" customWidth="1" min="9" max="9"/>
    <col width="24" customWidth="1" min="10" max="10"/>
    <col width="19" customWidth="1" min="11" max="11"/>
  </cols>
  <sheetData>
    <row r="1" ht="28" customHeight="1">
      <c r="A1" s="1" t="inlineStr">
        <is>
          <t>Precificação por produto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1" customHeight="1">
      <c r="A3" s="3" t="inlineStr">
        <is>
          <t>Taxas e margens usam porcentagem do preço, não porcentagem do custo.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5" t="inlineStr">
        <is>
          <t>COMO USAR: campos azuis = você preenche  •  resultados automáticos = fórmulas  •  valores dos exemplos são fictícios</t>
        </is>
      </c>
    </row>
    <row r="7" ht="37" customHeight="1">
      <c r="A7" s="26" t="inlineStr">
        <is>
          <t>Código</t>
        </is>
      </c>
      <c r="B7" s="26" t="inlineStr">
        <is>
          <t>Produto</t>
        </is>
      </c>
      <c r="C7" s="26" t="inlineStr">
        <is>
          <t>Custo aquisição (R$)</t>
        </is>
      </c>
      <c r="D7" s="26" t="inlineStr">
        <is>
          <t>Embalagem/outros (R$)</t>
        </is>
      </c>
      <c r="E7" s="26" t="inlineStr">
        <is>
          <t>Taxas %</t>
        </is>
      </c>
      <c r="F7" s="26" t="inlineStr">
        <is>
          <t>Tributos %</t>
        </is>
      </c>
      <c r="G7" s="26" t="inlineStr">
        <is>
          <t>MC alvo %</t>
        </is>
      </c>
      <c r="H7" s="26" t="inlineStr">
        <is>
          <t>Preço referência (R$)</t>
        </is>
      </c>
      <c r="I7" s="26" t="inlineStr">
        <is>
          <t>Preço praticado (R$)</t>
        </is>
      </c>
      <c r="J7" s="26" t="inlineStr">
        <is>
          <t>MC por unidade (R$)</t>
        </is>
      </c>
      <c r="K7" s="26" t="inlineStr">
        <is>
          <t>MC %</t>
        </is>
      </c>
    </row>
    <row r="8" ht="22" customHeight="1">
      <c r="A8" s="27" t="inlineStr">
        <is>
          <t>PROD-01</t>
        </is>
      </c>
      <c r="B8" s="27" t="inlineStr">
        <is>
          <t>Camiseta</t>
        </is>
      </c>
      <c r="C8" s="28" t="n">
        <v>34</v>
      </c>
      <c r="D8" s="28" t="n">
        <v>4.5</v>
      </c>
      <c r="E8" s="29" t="n">
        <v>0.05</v>
      </c>
      <c r="F8" s="29" t="n">
        <v>0.06</v>
      </c>
      <c r="G8" s="29" t="n">
        <v>0.32</v>
      </c>
      <c r="H8" s="30" t="n">
        <f>IF(OR(A8="",1-E8-F8-G8&lt;=0),"",(C8+D8)/(1-E8-F8-G8))</f>
        <v>67.54385964912282</v>
      </c>
      <c r="I8" s="28" t="n">
        <v>89</v>
      </c>
      <c r="J8" s="30" t="n">
        <f>IF(OR(A8="",I8=""),"",I8*(1-E8-F8)-(C8+D8))</f>
        <v>40.709999999999994</v>
      </c>
      <c r="K8" s="31" t="n">
        <f>IF(OR(A8="",I8="",I8&lt;=0),"",J8/I8)</f>
        <v>0.4574157303370786</v>
      </c>
    </row>
    <row r="9" ht="22" customHeight="1">
      <c r="A9" s="32" t="inlineStr">
        <is>
          <t>PROD-02</t>
        </is>
      </c>
      <c r="B9" s="32" t="inlineStr">
        <is>
          <t>Caneca personalizada</t>
        </is>
      </c>
      <c r="C9" s="33" t="n">
        <v>20</v>
      </c>
      <c r="D9" s="33" t="n">
        <v>3</v>
      </c>
      <c r="E9" s="34" t="n">
        <v>0.04</v>
      </c>
      <c r="F9" s="34" t="n">
        <v>0.06</v>
      </c>
      <c r="G9" s="34" t="n">
        <v>0.35</v>
      </c>
      <c r="H9" s="35" t="n">
        <f>IF(OR(A9="",1-E9-F9-G9&lt;=0),"",(C9+D9)/(1-E9-F9-G9))</f>
        <v>41.81818181818182</v>
      </c>
      <c r="I9" s="33" t="n">
        <v>55</v>
      </c>
      <c r="J9" s="35" t="n">
        <f>IF(OR(A9="",I9=""),"",I9*(1-E9-F9)-(C9+D9))</f>
        <v>26.499999999999993</v>
      </c>
      <c r="K9" s="36" t="n">
        <f>IF(OR(A9="",I9="",I9&lt;=0),"",J9/I9)</f>
        <v>0.4818181818181817</v>
      </c>
    </row>
    <row r="10" ht="22" customHeight="1">
      <c r="A10" s="27" t="n"/>
      <c r="B10" s="27" t="n"/>
      <c r="C10" s="28" t="n"/>
      <c r="D10" s="28" t="n"/>
      <c r="E10" s="29" t="n"/>
      <c r="F10" s="29" t="n"/>
      <c r="G10" s="29" t="n"/>
      <c r="H10" s="30" t="str">
        <f>IF(OR(A10="",1-E10-F10-G10&lt;=0),"",(C10+D10)/(1-E10-F10-G10))</f>
        <v/>
      </c>
      <c r="I10" s="28" t="n"/>
      <c r="J10" s="30" t="str">
        <f>IF(OR(A10="",I10=""),"",I10*(1-E10-F10)-(C10+D10))</f>
        <v/>
      </c>
      <c r="K10" s="31" t="str">
        <f>IF(OR(A10="",I10="",I10&lt;=0),"",J10/I10)</f>
        <v/>
      </c>
    </row>
    <row r="11" ht="22" customHeight="1">
      <c r="A11" s="32" t="n"/>
      <c r="B11" s="32" t="n"/>
      <c r="C11" s="33" t="n"/>
      <c r="D11" s="33" t="n"/>
      <c r="E11" s="34" t="n"/>
      <c r="F11" s="34" t="n"/>
      <c r="G11" s="34" t="n"/>
      <c r="H11" s="35" t="str">
        <f>IF(OR(A11="",1-E11-F11-G11&lt;=0),"",(C11+D11)/(1-E11-F11-G11))</f>
        <v/>
      </c>
      <c r="I11" s="33" t="n"/>
      <c r="J11" s="35" t="str">
        <f>IF(OR(A11="",I11=""),"",I11*(1-E11-F11)-(C11+D11))</f>
        <v/>
      </c>
      <c r="K11" s="36" t="str">
        <f>IF(OR(A11="",I11="",I11&lt;=0),"",J11/I11)</f>
        <v/>
      </c>
    </row>
    <row r="12" ht="22" customHeight="1">
      <c r="A12" s="27" t="n"/>
      <c r="B12" s="27" t="n"/>
      <c r="C12" s="28" t="n"/>
      <c r="D12" s="28" t="n"/>
      <c r="E12" s="29" t="n"/>
      <c r="F12" s="29" t="n"/>
      <c r="G12" s="29" t="n"/>
      <c r="H12" s="30" t="str">
        <f>IF(OR(A12="",1-E12-F12-G12&lt;=0),"",(C12+D12)/(1-E12-F12-G12))</f>
        <v/>
      </c>
      <c r="I12" s="28" t="n"/>
      <c r="J12" s="30" t="str">
        <f>IF(OR(A12="",I12=""),"",I12*(1-E12-F12)-(C12+D12))</f>
        <v/>
      </c>
      <c r="K12" s="31" t="str">
        <f>IF(OR(A12="",I12="",I12&lt;=0),"",J12/I12)</f>
        <v/>
      </c>
    </row>
    <row r="13" ht="22" customHeight="1">
      <c r="A13" s="32" t="n"/>
      <c r="B13" s="32" t="n"/>
      <c r="C13" s="33" t="n"/>
      <c r="D13" s="33" t="n"/>
      <c r="E13" s="34" t="n"/>
      <c r="F13" s="34" t="n"/>
      <c r="G13" s="34" t="n"/>
      <c r="H13" s="35" t="str">
        <f>IF(OR(A13="",1-E13-F13-G13&lt;=0),"",(C13+D13)/(1-E13-F13-G13))</f>
        <v/>
      </c>
      <c r="I13" s="33" t="n"/>
      <c r="J13" s="35" t="str">
        <f>IF(OR(A13="",I13=""),"",I13*(1-E13-F13)-(C13+D13))</f>
        <v/>
      </c>
      <c r="K13" s="36" t="str">
        <f>IF(OR(A13="",I13="",I13&lt;=0),"",J13/I13)</f>
        <v/>
      </c>
    </row>
    <row r="14" ht="22" customHeight="1">
      <c r="A14" s="27" t="n"/>
      <c r="B14" s="27" t="n"/>
      <c r="C14" s="28" t="n"/>
      <c r="D14" s="28" t="n"/>
      <c r="E14" s="29" t="n"/>
      <c r="F14" s="29" t="n"/>
      <c r="G14" s="29" t="n"/>
      <c r="H14" s="30" t="str">
        <f>IF(OR(A14="",1-E14-F14-G14&lt;=0),"",(C14+D14)/(1-E14-F14-G14))</f>
        <v/>
      </c>
      <c r="I14" s="28" t="n"/>
      <c r="J14" s="30" t="str">
        <f>IF(OR(A14="",I14=""),"",I14*(1-E14-F14)-(C14+D14))</f>
        <v/>
      </c>
      <c r="K14" s="31" t="str">
        <f>IF(OR(A14="",I14="",I14&lt;=0),"",J14/I14)</f>
        <v/>
      </c>
    </row>
    <row r="15" ht="22" customHeight="1">
      <c r="A15" s="32" t="n"/>
      <c r="B15" s="32" t="n"/>
      <c r="C15" s="33" t="n"/>
      <c r="D15" s="33" t="n"/>
      <c r="E15" s="34" t="n"/>
      <c r="F15" s="34" t="n"/>
      <c r="G15" s="34" t="n"/>
      <c r="H15" s="35" t="str">
        <f>IF(OR(A15="",1-E15-F15-G15&lt;=0),"",(C15+D15)/(1-E15-F15-G15))</f>
        <v/>
      </c>
      <c r="I15" s="33" t="n"/>
      <c r="J15" s="35" t="str">
        <f>IF(OR(A15="",I15=""),"",I15*(1-E15-F15)-(C15+D15))</f>
        <v/>
      </c>
      <c r="K15" s="36" t="str">
        <f>IF(OR(A15="",I15="",I15&lt;=0),"",J15/I15)</f>
        <v/>
      </c>
    </row>
    <row r="16" ht="22" customHeight="1">
      <c r="A16" s="27" t="n"/>
      <c r="B16" s="27" t="n"/>
      <c r="C16" s="28" t="n"/>
      <c r="D16" s="28" t="n"/>
      <c r="E16" s="29" t="n"/>
      <c r="F16" s="29" t="n"/>
      <c r="G16" s="29" t="n"/>
      <c r="H16" s="30" t="str">
        <f>IF(OR(A16="",1-E16-F16-G16&lt;=0),"",(C16+D16)/(1-E16-F16-G16))</f>
        <v/>
      </c>
      <c r="I16" s="28" t="n"/>
      <c r="J16" s="30" t="str">
        <f>IF(OR(A16="",I16=""),"",I16*(1-E16-F16)-(C16+D16))</f>
        <v/>
      </c>
      <c r="K16" s="31" t="str">
        <f>IF(OR(A16="",I16="",I16&lt;=0),"",J16/I16)</f>
        <v/>
      </c>
    </row>
    <row r="17" ht="22" customHeight="1">
      <c r="A17" s="32" t="n"/>
      <c r="B17" s="32" t="n"/>
      <c r="C17" s="33" t="n"/>
      <c r="D17" s="33" t="n"/>
      <c r="E17" s="34" t="n"/>
      <c r="F17" s="34" t="n"/>
      <c r="G17" s="34" t="n"/>
      <c r="H17" s="35" t="str">
        <f>IF(OR(A17="",1-E17-F17-G17&lt;=0),"",(C17+D17)/(1-E17-F17-G17))</f>
        <v/>
      </c>
      <c r="I17" s="33" t="n"/>
      <c r="J17" s="35" t="str">
        <f>IF(OR(A17="",I17=""),"",I17*(1-E17-F17)-(C17+D17))</f>
        <v/>
      </c>
      <c r="K17" s="36" t="str">
        <f>IF(OR(A17="",I17="",I17&lt;=0),"",J17/I17)</f>
        <v/>
      </c>
    </row>
    <row r="18" ht="22" customHeight="1">
      <c r="A18" s="27" t="n"/>
      <c r="B18" s="27" t="n"/>
      <c r="C18" s="28" t="n"/>
      <c r="D18" s="28" t="n"/>
      <c r="E18" s="29" t="n"/>
      <c r="F18" s="29" t="n"/>
      <c r="G18" s="29" t="n"/>
      <c r="H18" s="30" t="str">
        <f>IF(OR(A18="",1-E18-F18-G18&lt;=0),"",(C18+D18)/(1-E18-F18-G18))</f>
        <v/>
      </c>
      <c r="I18" s="28" t="n"/>
      <c r="J18" s="30" t="str">
        <f>IF(OR(A18="",I18=""),"",I18*(1-E18-F18)-(C18+D18))</f>
        <v/>
      </c>
      <c r="K18" s="31" t="str">
        <f>IF(OR(A18="",I18="",I18&lt;=0),"",J18/I18)</f>
        <v/>
      </c>
    </row>
    <row r="19" ht="22" customHeight="1">
      <c r="A19" s="32" t="n"/>
      <c r="B19" s="32" t="n"/>
      <c r="C19" s="33" t="n"/>
      <c r="D19" s="33" t="n"/>
      <c r="E19" s="34" t="n"/>
      <c r="F19" s="34" t="n"/>
      <c r="G19" s="34" t="n"/>
      <c r="H19" s="35" t="str">
        <f>IF(OR(A19="",1-E19-F19-G19&lt;=0),"",(C19+D19)/(1-E19-F19-G19))</f>
        <v/>
      </c>
      <c r="I19" s="33" t="n"/>
      <c r="J19" s="35" t="str">
        <f>IF(OR(A19="",I19=""),"",I19*(1-E19-F19)-(C19+D19))</f>
        <v/>
      </c>
      <c r="K19" s="36" t="str">
        <f>IF(OR(A19="",I19="",I19&lt;=0),"",J19/I19)</f>
        <v/>
      </c>
    </row>
    <row r="20" ht="22" customHeight="1">
      <c r="A20" s="27" t="n"/>
      <c r="B20" s="27" t="n"/>
      <c r="C20" s="28" t="n"/>
      <c r="D20" s="28" t="n"/>
      <c r="E20" s="29" t="n"/>
      <c r="F20" s="29" t="n"/>
      <c r="G20" s="29" t="n"/>
      <c r="H20" s="30" t="str">
        <f>IF(OR(A20="",1-E20-F20-G20&lt;=0),"",(C20+D20)/(1-E20-F20-G20))</f>
        <v/>
      </c>
      <c r="I20" s="28" t="n"/>
      <c r="J20" s="30" t="str">
        <f>IF(OR(A20="",I20=""),"",I20*(1-E20-F20)-(C20+D20))</f>
        <v/>
      </c>
      <c r="K20" s="31" t="str">
        <f>IF(OR(A20="",I20="",I20&lt;=0),"",J20/I20)</f>
        <v/>
      </c>
    </row>
    <row r="21" ht="22" customHeight="1">
      <c r="A21" s="32" t="n"/>
      <c r="B21" s="32" t="n"/>
      <c r="C21" s="33" t="n"/>
      <c r="D21" s="33" t="n"/>
      <c r="E21" s="34" t="n"/>
      <c r="F21" s="34" t="n"/>
      <c r="G21" s="34" t="n"/>
      <c r="H21" s="35" t="str">
        <f>IF(OR(A21="",1-E21-F21-G21&lt;=0),"",(C21+D21)/(1-E21-F21-G21))</f>
        <v/>
      </c>
      <c r="I21" s="33" t="n"/>
      <c r="J21" s="35" t="str">
        <f>IF(OR(A21="",I21=""),"",I21*(1-E21-F21)-(C21+D21))</f>
        <v/>
      </c>
      <c r="K21" s="36" t="str">
        <f>IF(OR(A21="",I21="",I21&lt;=0),"",J21/I21)</f>
        <v/>
      </c>
    </row>
    <row r="22" ht="22" customHeight="1">
      <c r="A22" s="27" t="n"/>
      <c r="B22" s="27" t="n"/>
      <c r="C22" s="28" t="n"/>
      <c r="D22" s="28" t="n"/>
      <c r="E22" s="29" t="n"/>
      <c r="F22" s="29" t="n"/>
      <c r="G22" s="29" t="n"/>
      <c r="H22" s="30" t="str">
        <f>IF(OR(A22="",1-E22-F22-G22&lt;=0),"",(C22+D22)/(1-E22-F22-G22))</f>
        <v/>
      </c>
      <c r="I22" s="28" t="n"/>
      <c r="J22" s="30" t="str">
        <f>IF(OR(A22="",I22=""),"",I22*(1-E22-F22)-(C22+D22))</f>
        <v/>
      </c>
      <c r="K22" s="31" t="str">
        <f>IF(OR(A22="",I22="",I22&lt;=0),"",J22/I22)</f>
        <v/>
      </c>
    </row>
    <row r="23" ht="22" customHeight="1">
      <c r="A23" s="32" t="n"/>
      <c r="B23" s="32" t="n"/>
      <c r="C23" s="33" t="n"/>
      <c r="D23" s="33" t="n"/>
      <c r="E23" s="34" t="n"/>
      <c r="F23" s="34" t="n"/>
      <c r="G23" s="34" t="n"/>
      <c r="H23" s="35" t="str">
        <f>IF(OR(A23="",1-E23-F23-G23&lt;=0),"",(C23+D23)/(1-E23-F23-G23))</f>
        <v/>
      </c>
      <c r="I23" s="33" t="n"/>
      <c r="J23" s="35" t="str">
        <f>IF(OR(A23="",I23=""),"",I23*(1-E23-F23)-(C23+D23))</f>
        <v/>
      </c>
      <c r="K23" s="36" t="str">
        <f>IF(OR(A23="",I23="",I23&lt;=0),"",J23/I23)</f>
        <v/>
      </c>
    </row>
    <row r="24" ht="22" customHeight="1">
      <c r="A24" s="27" t="n"/>
      <c r="B24" s="27" t="n"/>
      <c r="C24" s="28" t="n"/>
      <c r="D24" s="28" t="n"/>
      <c r="E24" s="29" t="n"/>
      <c r="F24" s="29" t="n"/>
      <c r="G24" s="29" t="n"/>
      <c r="H24" s="30" t="str">
        <f>IF(OR(A24="",1-E24-F24-G24&lt;=0),"",(C24+D24)/(1-E24-F24-G24))</f>
        <v/>
      </c>
      <c r="I24" s="28" t="n"/>
      <c r="J24" s="30" t="str">
        <f>IF(OR(A24="",I24=""),"",I24*(1-E24-F24)-(C24+D24))</f>
        <v/>
      </c>
      <c r="K24" s="31" t="str">
        <f>IF(OR(A24="",I24="",I24&lt;=0),"",J24/I24)</f>
        <v/>
      </c>
    </row>
    <row r="25" ht="22" customHeight="1">
      <c r="A25" s="32" t="n"/>
      <c r="B25" s="32" t="n"/>
      <c r="C25" s="33" t="n"/>
      <c r="D25" s="33" t="n"/>
      <c r="E25" s="34" t="n"/>
      <c r="F25" s="34" t="n"/>
      <c r="G25" s="34" t="n"/>
      <c r="H25" s="35" t="str">
        <f>IF(OR(A25="",1-E25-F25-G25&lt;=0),"",(C25+D25)/(1-E25-F25-G25))</f>
        <v/>
      </c>
      <c r="I25" s="33" t="n"/>
      <c r="J25" s="35" t="str">
        <f>IF(OR(A25="",I25=""),"",I25*(1-E25-F25)-(C25+D25))</f>
        <v/>
      </c>
      <c r="K25" s="36" t="str">
        <f>IF(OR(A25="",I25="",I25&lt;=0),"",J25/I25)</f>
        <v/>
      </c>
    </row>
    <row r="26" ht="22" customHeight="1">
      <c r="A26" s="27" t="n"/>
      <c r="B26" s="27" t="n"/>
      <c r="C26" s="28" t="n"/>
      <c r="D26" s="28" t="n"/>
      <c r="E26" s="29" t="n"/>
      <c r="F26" s="29" t="n"/>
      <c r="G26" s="29" t="n"/>
      <c r="H26" s="30" t="str">
        <f>IF(OR(A26="",1-E26-F26-G26&lt;=0),"",(C26+D26)/(1-E26-F26-G26))</f>
        <v/>
      </c>
      <c r="I26" s="28" t="n"/>
      <c r="J26" s="30" t="str">
        <f>IF(OR(A26="",I26=""),"",I26*(1-E26-F26)-(C26+D26))</f>
        <v/>
      </c>
      <c r="K26" s="31" t="str">
        <f>IF(OR(A26="",I26="",I26&lt;=0),"",J26/I26)</f>
        <v/>
      </c>
    </row>
    <row r="27" ht="22" customHeight="1">
      <c r="A27" s="32" t="n"/>
      <c r="B27" s="32" t="n"/>
      <c r="C27" s="33" t="n"/>
      <c r="D27" s="33" t="n"/>
      <c r="E27" s="34" t="n"/>
      <c r="F27" s="34" t="n"/>
      <c r="G27" s="34" t="n"/>
      <c r="H27" s="35" t="str">
        <f>IF(OR(A27="",1-E27-F27-G27&lt;=0),"",(C27+D27)/(1-E27-F27-G27))</f>
        <v/>
      </c>
      <c r="I27" s="33" t="n"/>
      <c r="J27" s="35" t="str">
        <f>IF(OR(A27="",I27=""),"",I27*(1-E27-F27)-(C27+D27))</f>
        <v/>
      </c>
      <c r="K27" s="36" t="str">
        <f>IF(OR(A27="",I27="",I27&lt;=0),"",J27/I27)</f>
        <v/>
      </c>
    </row>
    <row r="28" ht="22" customHeight="1">
      <c r="A28" s="27" t="n"/>
      <c r="B28" s="27" t="n"/>
      <c r="C28" s="28" t="n"/>
      <c r="D28" s="28" t="n"/>
      <c r="E28" s="29" t="n"/>
      <c r="F28" s="29" t="n"/>
      <c r="G28" s="29" t="n"/>
      <c r="H28" s="30" t="str">
        <f>IF(OR(A28="",1-E28-F28-G28&lt;=0),"",(C28+D28)/(1-E28-F28-G28))</f>
        <v/>
      </c>
      <c r="I28" s="28" t="n"/>
      <c r="J28" s="30" t="str">
        <f>IF(OR(A28="",I28=""),"",I28*(1-E28-F28)-(C28+D28))</f>
        <v/>
      </c>
      <c r="K28" s="31" t="str">
        <f>IF(OR(A28="",I28="",I28&lt;=0),"",J28/I28)</f>
        <v/>
      </c>
    </row>
    <row r="29" ht="22" customHeight="1">
      <c r="A29" s="32" t="n"/>
      <c r="B29" s="32" t="n"/>
      <c r="C29" s="33" t="n"/>
      <c r="D29" s="33" t="n"/>
      <c r="E29" s="34" t="n"/>
      <c r="F29" s="34" t="n"/>
      <c r="G29" s="34" t="n"/>
      <c r="H29" s="35" t="str">
        <f>IF(OR(A29="",1-E29-F29-G29&lt;=0),"",(C29+D29)/(1-E29-F29-G29))</f>
        <v/>
      </c>
      <c r="I29" s="33" t="n"/>
      <c r="J29" s="35" t="str">
        <f>IF(OR(A29="",I29=""),"",I29*(1-E29-F29)-(C29+D29))</f>
        <v/>
      </c>
      <c r="K29" s="36" t="str">
        <f>IF(OR(A29="",I29="",I29&lt;=0),"",J29/I29)</f>
        <v/>
      </c>
    </row>
    <row r="30" ht="22" customHeight="1">
      <c r="A30" s="27" t="n"/>
      <c r="B30" s="27" t="n"/>
      <c r="C30" s="28" t="n"/>
      <c r="D30" s="28" t="n"/>
      <c r="E30" s="29" t="n"/>
      <c r="F30" s="29" t="n"/>
      <c r="G30" s="29" t="n"/>
      <c r="H30" s="30" t="str">
        <f>IF(OR(A30="",1-E30-F30-G30&lt;=0),"",(C30+D30)/(1-E30-F30-G30))</f>
        <v/>
      </c>
      <c r="I30" s="28" t="n"/>
      <c r="J30" s="30" t="str">
        <f>IF(OR(A30="",I30=""),"",I30*(1-E30-F30)-(C30+D30))</f>
        <v/>
      </c>
      <c r="K30" s="31" t="str">
        <f>IF(OR(A30="",I30="",I30&lt;=0),"",J30/I30)</f>
        <v/>
      </c>
    </row>
    <row r="31" ht="22" customHeight="1">
      <c r="A31" s="32" t="n"/>
      <c r="B31" s="32" t="n"/>
      <c r="C31" s="33" t="n"/>
      <c r="D31" s="33" t="n"/>
      <c r="E31" s="34" t="n"/>
      <c r="F31" s="34" t="n"/>
      <c r="G31" s="34" t="n"/>
      <c r="H31" s="35" t="str">
        <f>IF(OR(A31="",1-E31-F31-G31&lt;=0),"",(C31+D31)/(1-E31-F31-G31))</f>
        <v/>
      </c>
      <c r="I31" s="33" t="n"/>
      <c r="J31" s="35" t="str">
        <f>IF(OR(A31="",I31=""),"",I31*(1-E31-F31)-(C31+D31))</f>
        <v/>
      </c>
      <c r="K31" s="36" t="str">
        <f>IF(OR(A31="",I31="",I31&lt;=0),"",J31/I31)</f>
        <v/>
      </c>
    </row>
    <row r="32" ht="22" customHeight="1">
      <c r="A32" s="27" t="n"/>
      <c r="B32" s="27" t="n"/>
      <c r="C32" s="28" t="n"/>
      <c r="D32" s="28" t="n"/>
      <c r="E32" s="29" t="n"/>
      <c r="F32" s="29" t="n"/>
      <c r="G32" s="29" t="n"/>
      <c r="H32" s="30" t="str">
        <f>IF(OR(A32="",1-E32-F32-G32&lt;=0),"",(C32+D32)/(1-E32-F32-G32))</f>
        <v/>
      </c>
      <c r="I32" s="28" t="n"/>
      <c r="J32" s="30" t="str">
        <f>IF(OR(A32="",I32=""),"",I32*(1-E32-F32)-(C32+D32))</f>
        <v/>
      </c>
      <c r="K32" s="31" t="str">
        <f>IF(OR(A32="",I32="",I32&lt;=0),"",J32/I32)</f>
        <v/>
      </c>
    </row>
    <row r="33" ht="22" customHeight="1">
      <c r="A33" s="32" t="n"/>
      <c r="B33" s="32" t="n"/>
      <c r="C33" s="33" t="n"/>
      <c r="D33" s="33" t="n"/>
      <c r="E33" s="34" t="n"/>
      <c r="F33" s="34" t="n"/>
      <c r="G33" s="34" t="n"/>
      <c r="H33" s="35" t="str">
        <f>IF(OR(A33="",1-E33-F33-G33&lt;=0),"",(C33+D33)/(1-E33-F33-G33))</f>
        <v/>
      </c>
      <c r="I33" s="33" t="n"/>
      <c r="J33" s="35" t="str">
        <f>IF(OR(A33="",I33=""),"",I33*(1-E33-F33)-(C33+D33))</f>
        <v/>
      </c>
      <c r="K33" s="36" t="str">
        <f>IF(OR(A33="",I33="",I33&lt;=0),"",J33/I33)</f>
        <v/>
      </c>
    </row>
    <row r="34" ht="22" customHeight="1">
      <c r="A34" s="27" t="n"/>
      <c r="B34" s="27" t="n"/>
      <c r="C34" s="28" t="n"/>
      <c r="D34" s="28" t="n"/>
      <c r="E34" s="29" t="n"/>
      <c r="F34" s="29" t="n"/>
      <c r="G34" s="29" t="n"/>
      <c r="H34" s="30" t="str">
        <f>IF(OR(A34="",1-E34-F34-G34&lt;=0),"",(C34+D34)/(1-E34-F34-G34))</f>
        <v/>
      </c>
      <c r="I34" s="28" t="n"/>
      <c r="J34" s="30" t="str">
        <f>IF(OR(A34="",I34=""),"",I34*(1-E34-F34)-(C34+D34))</f>
        <v/>
      </c>
      <c r="K34" s="31" t="str">
        <f>IF(OR(A34="",I34="",I34&lt;=0),"",J34/I34)</f>
        <v/>
      </c>
    </row>
    <row r="35" ht="22" customHeight="1">
      <c r="A35" s="32" t="n"/>
      <c r="B35" s="32" t="n"/>
      <c r="C35" s="33" t="n"/>
      <c r="D35" s="33" t="n"/>
      <c r="E35" s="34" t="n"/>
      <c r="F35" s="34" t="n"/>
      <c r="G35" s="34" t="n"/>
      <c r="H35" s="35" t="str">
        <f>IF(OR(A35="",1-E35-F35-G35&lt;=0),"",(C35+D35)/(1-E35-F35-G35))</f>
        <v/>
      </c>
      <c r="I35" s="33" t="n"/>
      <c r="J35" s="35" t="str">
        <f>IF(OR(A35="",I35=""),"",I35*(1-E35-F35)-(C35+D35))</f>
        <v/>
      </c>
      <c r="K35" s="36" t="str">
        <f>IF(OR(A35="",I35="",I35&lt;=0),"",J35/I35)</f>
        <v/>
      </c>
    </row>
    <row r="36" ht="22" customHeight="1">
      <c r="A36" s="27" t="n"/>
      <c r="B36" s="27" t="n"/>
      <c r="C36" s="28" t="n"/>
      <c r="D36" s="28" t="n"/>
      <c r="E36" s="29" t="n"/>
      <c r="F36" s="29" t="n"/>
      <c r="G36" s="29" t="n"/>
      <c r="H36" s="30" t="str">
        <f>IF(OR(A36="",1-E36-F36-G36&lt;=0),"",(C36+D36)/(1-E36-F36-G36))</f>
        <v/>
      </c>
      <c r="I36" s="28" t="n"/>
      <c r="J36" s="30" t="str">
        <f>IF(OR(A36="",I36=""),"",I36*(1-E36-F36)-(C36+D36))</f>
        <v/>
      </c>
      <c r="K36" s="31" t="str">
        <f>IF(OR(A36="",I36="",I36&lt;=0),"",J36/I36)</f>
        <v/>
      </c>
    </row>
    <row r="37" ht="22" customHeight="1">
      <c r="A37" s="32" t="n"/>
      <c r="B37" s="32" t="n"/>
      <c r="C37" s="33" t="n"/>
      <c r="D37" s="33" t="n"/>
      <c r="E37" s="34" t="n"/>
      <c r="F37" s="34" t="n"/>
      <c r="G37" s="34" t="n"/>
      <c r="H37" s="35" t="str">
        <f>IF(OR(A37="",1-E37-F37-G37&lt;=0),"",(C37+D37)/(1-E37-F37-G37))</f>
        <v/>
      </c>
      <c r="I37" s="33" t="n"/>
      <c r="J37" s="35" t="str">
        <f>IF(OR(A37="",I37=""),"",I37*(1-E37-F37)-(C37+D37))</f>
        <v/>
      </c>
      <c r="K37" s="36" t="str">
        <f>IF(OR(A37="",I37="",I37&lt;=0),"",J37/I37)</f>
        <v/>
      </c>
    </row>
    <row r="38" ht="22" customHeight="1">
      <c r="A38" s="27" t="n"/>
      <c r="B38" s="27" t="n"/>
      <c r="C38" s="28" t="n"/>
      <c r="D38" s="28" t="n"/>
      <c r="E38" s="29" t="n"/>
      <c r="F38" s="29" t="n"/>
      <c r="G38" s="29" t="n"/>
      <c r="H38" s="30" t="str">
        <f>IF(OR(A38="",1-E38-F38-G38&lt;=0),"",(C38+D38)/(1-E38-F38-G38))</f>
        <v/>
      </c>
      <c r="I38" s="28" t="n"/>
      <c r="J38" s="30" t="str">
        <f>IF(OR(A38="",I38=""),"",I38*(1-E38-F38)-(C38+D38))</f>
        <v/>
      </c>
      <c r="K38" s="31" t="str">
        <f>IF(OR(A38="",I38="",I38&lt;=0),"",J38/I38)</f>
        <v/>
      </c>
    </row>
    <row r="39" ht="22" customHeight="1">
      <c r="A39" s="32" t="n"/>
      <c r="B39" s="32" t="n"/>
      <c r="C39" s="33" t="n"/>
      <c r="D39" s="33" t="n"/>
      <c r="E39" s="34" t="n"/>
      <c r="F39" s="34" t="n"/>
      <c r="G39" s="34" t="n"/>
      <c r="H39" s="35" t="str">
        <f>IF(OR(A39="",1-E39-F39-G39&lt;=0),"",(C39+D39)/(1-E39-F39-G39))</f>
        <v/>
      </c>
      <c r="I39" s="33" t="n"/>
      <c r="J39" s="35" t="str">
        <f>IF(OR(A39="",I39=""),"",I39*(1-E39-F39)-(C39+D39))</f>
        <v/>
      </c>
      <c r="K39" s="36" t="str">
        <f>IF(OR(A39="",I39="",I39&lt;=0),"",J39/I39)</f>
        <v/>
      </c>
    </row>
    <row r="40" ht="22" customHeight="1">
      <c r="A40" s="27" t="n"/>
      <c r="B40" s="27" t="n"/>
      <c r="C40" s="28" t="n"/>
      <c r="D40" s="28" t="n"/>
      <c r="E40" s="29" t="n"/>
      <c r="F40" s="29" t="n"/>
      <c r="G40" s="29" t="n"/>
      <c r="H40" s="30" t="str">
        <f>IF(OR(A40="",1-E40-F40-G40&lt;=0),"",(C40+D40)/(1-E40-F40-G40))</f>
        <v/>
      </c>
      <c r="I40" s="28" t="n"/>
      <c r="J40" s="30" t="str">
        <f>IF(OR(A40="",I40=""),"",I40*(1-E40-F40)-(C40+D40))</f>
        <v/>
      </c>
      <c r="K40" s="31" t="str">
        <f>IF(OR(A40="",I40="",I40&lt;=0),"",J40/I40)</f>
        <v/>
      </c>
    </row>
    <row r="41" ht="22" customHeight="1">
      <c r="A41" s="32" t="n"/>
      <c r="B41" s="32" t="n"/>
      <c r="C41" s="33" t="n"/>
      <c r="D41" s="33" t="n"/>
      <c r="E41" s="34" t="n"/>
      <c r="F41" s="34" t="n"/>
      <c r="G41" s="34" t="n"/>
      <c r="H41" s="35" t="str">
        <f>IF(OR(A41="",1-E41-F41-G41&lt;=0),"",(C41+D41)/(1-E41-F41-G41))</f>
        <v/>
      </c>
      <c r="I41" s="33" t="n"/>
      <c r="J41" s="35" t="str">
        <f>IF(OR(A41="",I41=""),"",I41*(1-E41-F41)-(C41+D41))</f>
        <v/>
      </c>
      <c r="K41" s="36" t="str">
        <f>IF(OR(A41="",I41="",I41&lt;=0),"",J41/I41)</f>
        <v/>
      </c>
    </row>
    <row r="42" ht="22" customHeight="1">
      <c r="A42" s="27" t="n"/>
      <c r="B42" s="27" t="n"/>
      <c r="C42" s="28" t="n"/>
      <c r="D42" s="28" t="n"/>
      <c r="E42" s="29" t="n"/>
      <c r="F42" s="29" t="n"/>
      <c r="G42" s="29" t="n"/>
      <c r="H42" s="30" t="str">
        <f>IF(OR(A42="",1-E42-F42-G42&lt;=0),"",(C42+D42)/(1-E42-F42-G42))</f>
        <v/>
      </c>
      <c r="I42" s="28" t="n"/>
      <c r="J42" s="30" t="str">
        <f>IF(OR(A42="",I42=""),"",I42*(1-E42-F42)-(C42+D42))</f>
        <v/>
      </c>
      <c r="K42" s="31" t="str">
        <f>IF(OR(A42="",I42="",I42&lt;=0),"",J42/I42)</f>
        <v/>
      </c>
    </row>
    <row r="43" ht="22" customHeight="1">
      <c r="A43" s="32" t="n"/>
      <c r="B43" s="32" t="n"/>
      <c r="C43" s="33" t="n"/>
      <c r="D43" s="33" t="n"/>
      <c r="E43" s="34" t="n"/>
      <c r="F43" s="34" t="n"/>
      <c r="G43" s="34" t="n"/>
      <c r="H43" s="35" t="str">
        <f>IF(OR(A43="",1-E43-F43-G43&lt;=0),"",(C43+D43)/(1-E43-F43-G43))</f>
        <v/>
      </c>
      <c r="I43" s="33" t="n"/>
      <c r="J43" s="35" t="str">
        <f>IF(OR(A43="",I43=""),"",I43*(1-E43-F43)-(C43+D43))</f>
        <v/>
      </c>
      <c r="K43" s="36" t="str">
        <f>IF(OR(A43="",I43="",I43&lt;=0),"",J43/I43)</f>
        <v/>
      </c>
    </row>
    <row r="44" ht="22" customHeight="1">
      <c r="A44" s="27" t="n"/>
      <c r="B44" s="27" t="n"/>
      <c r="C44" s="28" t="n"/>
      <c r="D44" s="28" t="n"/>
      <c r="E44" s="29" t="n"/>
      <c r="F44" s="29" t="n"/>
      <c r="G44" s="29" t="n"/>
      <c r="H44" s="30" t="str">
        <f>IF(OR(A44="",1-E44-F44-G44&lt;=0),"",(C44+D44)/(1-E44-F44-G44))</f>
        <v/>
      </c>
      <c r="I44" s="28" t="n"/>
      <c r="J44" s="30" t="str">
        <f>IF(OR(A44="",I44=""),"",I44*(1-E44-F44)-(C44+D44))</f>
        <v/>
      </c>
      <c r="K44" s="31" t="str">
        <f>IF(OR(A44="",I44="",I44&lt;=0),"",J44/I44)</f>
        <v/>
      </c>
    </row>
    <row r="45" ht="22" customHeight="1">
      <c r="A45" s="32" t="n"/>
      <c r="B45" s="32" t="n"/>
      <c r="C45" s="33" t="n"/>
      <c r="D45" s="33" t="n"/>
      <c r="E45" s="34" t="n"/>
      <c r="F45" s="34" t="n"/>
      <c r="G45" s="34" t="n"/>
      <c r="H45" s="35" t="str">
        <f>IF(OR(A45="",1-E45-F45-G45&lt;=0),"",(C45+D45)/(1-E45-F45-G45))</f>
        <v/>
      </c>
      <c r="I45" s="33" t="n"/>
      <c r="J45" s="35" t="str">
        <f>IF(OR(A45="",I45=""),"",I45*(1-E45-F45)-(C45+D45))</f>
        <v/>
      </c>
      <c r="K45" s="36" t="str">
        <f>IF(OR(A45="",I45="",I45&lt;=0),"",J45/I45)</f>
        <v/>
      </c>
    </row>
    <row r="46" ht="22" customHeight="1">
      <c r="A46" s="27" t="n"/>
      <c r="B46" s="27" t="n"/>
      <c r="C46" s="28" t="n"/>
      <c r="D46" s="28" t="n"/>
      <c r="E46" s="29" t="n"/>
      <c r="F46" s="29" t="n"/>
      <c r="G46" s="29" t="n"/>
      <c r="H46" s="30" t="str">
        <f>IF(OR(A46="",1-E46-F46-G46&lt;=0),"",(C46+D46)/(1-E46-F46-G46))</f>
        <v/>
      </c>
      <c r="I46" s="28" t="n"/>
      <c r="J46" s="30" t="str">
        <f>IF(OR(A46="",I46=""),"",I46*(1-E46-F46)-(C46+D46))</f>
        <v/>
      </c>
      <c r="K46" s="31" t="str">
        <f>IF(OR(A46="",I46="",I46&lt;=0),"",J46/I46)</f>
        <v/>
      </c>
    </row>
    <row r="47" ht="22" customHeight="1">
      <c r="A47" s="32" t="n"/>
      <c r="B47" s="32" t="n"/>
      <c r="C47" s="33" t="n"/>
      <c r="D47" s="33" t="n"/>
      <c r="E47" s="34" t="n"/>
      <c r="F47" s="34" t="n"/>
      <c r="G47" s="34" t="n"/>
      <c r="H47" s="35" t="str">
        <f>IF(OR(A47="",1-E47-F47-G47&lt;=0),"",(C47+D47)/(1-E47-F47-G47))</f>
        <v/>
      </c>
      <c r="I47" s="33" t="n"/>
      <c r="J47" s="35" t="str">
        <f>IF(OR(A47="",I47=""),"",I47*(1-E47-F47)-(C47+D47))</f>
        <v/>
      </c>
      <c r="K47" s="36" t="str">
        <f>IF(OR(A47="",I47="",I47&lt;=0),"",J47/I47)</f>
        <v/>
      </c>
    </row>
    <row r="48" ht="22" customHeight="1">
      <c r="A48" s="27" t="n"/>
      <c r="B48" s="27" t="n"/>
      <c r="C48" s="28" t="n"/>
      <c r="D48" s="28" t="n"/>
      <c r="E48" s="29" t="n"/>
      <c r="F48" s="29" t="n"/>
      <c r="G48" s="29" t="n"/>
      <c r="H48" s="30" t="str">
        <f>IF(OR(A48="",1-E48-F48-G48&lt;=0),"",(C48+D48)/(1-E48-F48-G48))</f>
        <v/>
      </c>
      <c r="I48" s="28" t="n"/>
      <c r="J48" s="30" t="str">
        <f>IF(OR(A48="",I48=""),"",I48*(1-E48-F48)-(C48+D48))</f>
        <v/>
      </c>
      <c r="K48" s="31" t="str">
        <f>IF(OR(A48="",I48="",I48&lt;=0),"",J48/I48)</f>
        <v/>
      </c>
    </row>
    <row r="49" ht="22" customHeight="1">
      <c r="A49" s="32" t="n"/>
      <c r="B49" s="32" t="n"/>
      <c r="C49" s="33" t="n"/>
      <c r="D49" s="33" t="n"/>
      <c r="E49" s="34" t="n"/>
      <c r="F49" s="34" t="n"/>
      <c r="G49" s="34" t="n"/>
      <c r="H49" s="35" t="str">
        <f>IF(OR(A49="",1-E49-F49-G49&lt;=0),"",(C49+D49)/(1-E49-F49-G49))</f>
        <v/>
      </c>
      <c r="I49" s="33" t="n"/>
      <c r="J49" s="35" t="str">
        <f>IF(OR(A49="",I49=""),"",I49*(1-E49-F49)-(C49+D49))</f>
        <v/>
      </c>
      <c r="K49" s="36" t="str">
        <f>IF(OR(A49="",I49="",I49&lt;=0),"",J49/I49)</f>
        <v/>
      </c>
    </row>
    <row r="50" ht="22" customHeight="1">
      <c r="A50" s="27" t="n"/>
      <c r="B50" s="27" t="n"/>
      <c r="C50" s="28" t="n"/>
      <c r="D50" s="28" t="n"/>
      <c r="E50" s="29" t="n"/>
      <c r="F50" s="29" t="n"/>
      <c r="G50" s="29" t="n"/>
      <c r="H50" s="30" t="str">
        <f>IF(OR(A50="",1-E50-F50-G50&lt;=0),"",(C50+D50)/(1-E50-F50-G50))</f>
        <v/>
      </c>
      <c r="I50" s="28" t="n"/>
      <c r="J50" s="30" t="str">
        <f>IF(OR(A50="",I50=""),"",I50*(1-E50-F50)-(C50+D50))</f>
        <v/>
      </c>
      <c r="K50" s="31" t="str">
        <f>IF(OR(A50="",I50="",I50&lt;=0),"",J50/I50)</f>
        <v/>
      </c>
    </row>
    <row r="51" ht="22" customHeight="1">
      <c r="A51" s="32" t="n"/>
      <c r="B51" s="32" t="n"/>
      <c r="C51" s="33" t="n"/>
      <c r="D51" s="33" t="n"/>
      <c r="E51" s="34" t="n"/>
      <c r="F51" s="34" t="n"/>
      <c r="G51" s="34" t="n"/>
      <c r="H51" s="35" t="str">
        <f>IF(OR(A51="",1-E51-F51-G51&lt;=0),"",(C51+D51)/(1-E51-F51-G51))</f>
        <v/>
      </c>
      <c r="I51" s="33" t="n"/>
      <c r="J51" s="35" t="str">
        <f>IF(OR(A51="",I51=""),"",I51*(1-E51-F51)-(C51+D51))</f>
        <v/>
      </c>
      <c r="K51" s="36" t="str">
        <f>IF(OR(A51="",I51="",I51&lt;=0),"",J51/I51)</f>
        <v/>
      </c>
    </row>
    <row r="52" ht="22" customHeight="1">
      <c r="A52" s="27" t="n"/>
      <c r="B52" s="27" t="n"/>
      <c r="C52" s="28" t="n"/>
      <c r="D52" s="28" t="n"/>
      <c r="E52" s="29" t="n"/>
      <c r="F52" s="29" t="n"/>
      <c r="G52" s="29" t="n"/>
      <c r="H52" s="30" t="str">
        <f>IF(OR(A52="",1-E52-F52-G52&lt;=0),"",(C52+D52)/(1-E52-F52-G52))</f>
        <v/>
      </c>
      <c r="I52" s="28" t="n"/>
      <c r="J52" s="30" t="str">
        <f>IF(OR(A52="",I52=""),"",I52*(1-E52-F52)-(C52+D52))</f>
        <v/>
      </c>
      <c r="K52" s="31" t="str">
        <f>IF(OR(A52="",I52="",I52&lt;=0),"",J52/I52)</f>
        <v/>
      </c>
    </row>
    <row r="53" ht="22" customHeight="1">
      <c r="A53" s="32" t="n"/>
      <c r="B53" s="32" t="n"/>
      <c r="C53" s="33" t="n"/>
      <c r="D53" s="33" t="n"/>
      <c r="E53" s="34" t="n"/>
      <c r="F53" s="34" t="n"/>
      <c r="G53" s="34" t="n"/>
      <c r="H53" s="35" t="str">
        <f>IF(OR(A53="",1-E53-F53-G53&lt;=0),"",(C53+D53)/(1-E53-F53-G53))</f>
        <v/>
      </c>
      <c r="I53" s="33" t="n"/>
      <c r="J53" s="35" t="str">
        <f>IF(OR(A53="",I53=""),"",I53*(1-E53-F53)-(C53+D53))</f>
        <v/>
      </c>
      <c r="K53" s="36" t="str">
        <f>IF(OR(A53="",I53="",I53&lt;=0),"",J53/I53)</f>
        <v/>
      </c>
    </row>
    <row r="54" ht="22" customHeight="1">
      <c r="A54" s="27" t="n"/>
      <c r="B54" s="27" t="n"/>
      <c r="C54" s="28" t="n"/>
      <c r="D54" s="28" t="n"/>
      <c r="E54" s="29" t="n"/>
      <c r="F54" s="29" t="n"/>
      <c r="G54" s="29" t="n"/>
      <c r="H54" s="30" t="str">
        <f>IF(OR(A54="",1-E54-F54-G54&lt;=0),"",(C54+D54)/(1-E54-F54-G54))</f>
        <v/>
      </c>
      <c r="I54" s="28" t="n"/>
      <c r="J54" s="30" t="str">
        <f>IF(OR(A54="",I54=""),"",I54*(1-E54-F54)-(C54+D54))</f>
        <v/>
      </c>
      <c r="K54" s="31" t="str">
        <f>IF(OR(A54="",I54="",I54&lt;=0),"",J54/I54)</f>
        <v/>
      </c>
    </row>
    <row r="55" ht="22" customHeight="1">
      <c r="A55" s="32" t="n"/>
      <c r="B55" s="32" t="n"/>
      <c r="C55" s="33" t="n"/>
      <c r="D55" s="33" t="n"/>
      <c r="E55" s="34" t="n"/>
      <c r="F55" s="34" t="n"/>
      <c r="G55" s="34" t="n"/>
      <c r="H55" s="35" t="str">
        <f>IF(OR(A55="",1-E55-F55-G55&lt;=0),"",(C55+D55)/(1-E55-F55-G55))</f>
        <v/>
      </c>
      <c r="I55" s="33" t="n"/>
      <c r="J55" s="35" t="str">
        <f>IF(OR(A55="",I55=""),"",I55*(1-E55-F55)-(C55+D55))</f>
        <v/>
      </c>
      <c r="K55" s="36" t="str">
        <f>IF(OR(A55="",I55="",I55&lt;=0),"",J55/I55)</f>
        <v/>
      </c>
    </row>
    <row r="56" ht="22" customHeight="1">
      <c r="A56" s="27" t="n"/>
      <c r="B56" s="27" t="n"/>
      <c r="C56" s="28" t="n"/>
      <c r="D56" s="28" t="n"/>
      <c r="E56" s="29" t="n"/>
      <c r="F56" s="29" t="n"/>
      <c r="G56" s="29" t="n"/>
      <c r="H56" s="30" t="str">
        <f>IF(OR(A56="",1-E56-F56-G56&lt;=0),"",(C56+D56)/(1-E56-F56-G56))</f>
        <v/>
      </c>
      <c r="I56" s="28" t="n"/>
      <c r="J56" s="30" t="str">
        <f>IF(OR(A56="",I56=""),"",I56*(1-E56-F56)-(C56+D56))</f>
        <v/>
      </c>
      <c r="K56" s="31" t="str">
        <f>IF(OR(A56="",I56="",I56&lt;=0),"",J56/I56)</f>
        <v/>
      </c>
    </row>
    <row r="57" ht="22" customHeight="1">
      <c r="A57" s="32" t="n"/>
      <c r="B57" s="32" t="n"/>
      <c r="C57" s="33" t="n"/>
      <c r="D57" s="33" t="n"/>
      <c r="E57" s="34" t="n"/>
      <c r="F57" s="34" t="n"/>
      <c r="G57" s="34" t="n"/>
      <c r="H57" s="35" t="str">
        <f>IF(OR(A57="",1-E57-F57-G57&lt;=0),"",(C57+D57)/(1-E57-F57-G57))</f>
        <v/>
      </c>
      <c r="I57" s="33" t="n"/>
      <c r="J57" s="35" t="str">
        <f>IF(OR(A57="",I57=""),"",I57*(1-E57-F57)-(C57+D57))</f>
        <v/>
      </c>
      <c r="K57" s="36" t="str">
        <f>IF(OR(A57="",I57="",I57&lt;=0),"",J57/I57)</f>
        <v/>
      </c>
    </row>
    <row r="58" ht="22" customHeight="1">
      <c r="A58" s="27" t="n"/>
      <c r="B58" s="27" t="n"/>
      <c r="C58" s="28" t="n"/>
      <c r="D58" s="28" t="n"/>
      <c r="E58" s="29" t="n"/>
      <c r="F58" s="29" t="n"/>
      <c r="G58" s="29" t="n"/>
      <c r="H58" s="30" t="str">
        <f>IF(OR(A58="",1-E58-F58-G58&lt;=0),"",(C58+D58)/(1-E58-F58-G58))</f>
        <v/>
      </c>
      <c r="I58" s="28" t="n"/>
      <c r="J58" s="30" t="str">
        <f>IF(OR(A58="",I58=""),"",I58*(1-E58-F58)-(C58+D58))</f>
        <v/>
      </c>
      <c r="K58" s="31" t="str">
        <f>IF(OR(A58="",I58="",I58&lt;=0),"",J58/I58)</f>
        <v/>
      </c>
    </row>
    <row r="59" ht="22" customHeight="1">
      <c r="A59" s="32" t="n"/>
      <c r="B59" s="32" t="n"/>
      <c r="C59" s="33" t="n"/>
      <c r="D59" s="33" t="n"/>
      <c r="E59" s="34" t="n"/>
      <c r="F59" s="34" t="n"/>
      <c r="G59" s="34" t="n"/>
      <c r="H59" s="35" t="str">
        <f>IF(OR(A59="",1-E59-F59-G59&lt;=0),"",(C59+D59)/(1-E59-F59-G59))</f>
        <v/>
      </c>
      <c r="I59" s="33" t="n"/>
      <c r="J59" s="35" t="str">
        <f>IF(OR(A59="",I59=""),"",I59*(1-E59-F59)-(C59+D59))</f>
        <v/>
      </c>
      <c r="K59" s="36" t="str">
        <f>IF(OR(A59="",I59="",I59&lt;=0),"",J59/I59)</f>
        <v/>
      </c>
    </row>
    <row r="60" ht="22" customHeight="1">
      <c r="A60" s="27" t="n"/>
      <c r="B60" s="27" t="n"/>
      <c r="C60" s="28" t="n"/>
      <c r="D60" s="28" t="n"/>
      <c r="E60" s="29" t="n"/>
      <c r="F60" s="29" t="n"/>
      <c r="G60" s="29" t="n"/>
      <c r="H60" s="30" t="str">
        <f>IF(OR(A60="",1-E60-F60-G60&lt;=0),"",(C60+D60)/(1-E60-F60-G60))</f>
        <v/>
      </c>
      <c r="I60" s="28" t="n"/>
      <c r="J60" s="30" t="str">
        <f>IF(OR(A60="",I60=""),"",I60*(1-E60-F60)-(C60+D60))</f>
        <v/>
      </c>
      <c r="K60" s="31" t="str">
        <f>IF(OR(A60="",I60="",I60&lt;=0),"",J60/I60)</f>
        <v/>
      </c>
    </row>
    <row r="61" ht="22" customHeight="1">
      <c r="A61" s="32" t="n"/>
      <c r="B61" s="32" t="n"/>
      <c r="C61" s="33" t="n"/>
      <c r="D61" s="33" t="n"/>
      <c r="E61" s="34" t="n"/>
      <c r="F61" s="34" t="n"/>
      <c r="G61" s="34" t="n"/>
      <c r="H61" s="35" t="str">
        <f>IF(OR(A61="",1-E61-F61-G61&lt;=0),"",(C61+D61)/(1-E61-F61-G61))</f>
        <v/>
      </c>
      <c r="I61" s="33" t="n"/>
      <c r="J61" s="35" t="str">
        <f>IF(OR(A61="",I61=""),"",I61*(1-E61-F61)-(C61+D61))</f>
        <v/>
      </c>
      <c r="K61" s="36" t="str">
        <f>IF(OR(A61="",I61="",I61&lt;=0),"",J61/I61)</f>
        <v/>
      </c>
    </row>
    <row r="62" ht="22" customHeight="1">
      <c r="A62" s="27" t="n"/>
      <c r="B62" s="27" t="n"/>
      <c r="C62" s="28" t="n"/>
      <c r="D62" s="28" t="n"/>
      <c r="E62" s="29" t="n"/>
      <c r="F62" s="29" t="n"/>
      <c r="G62" s="29" t="n"/>
      <c r="H62" s="30" t="str">
        <f>IF(OR(A62="",1-E62-F62-G62&lt;=0),"",(C62+D62)/(1-E62-F62-G62))</f>
        <v/>
      </c>
      <c r="I62" s="28" t="n"/>
      <c r="J62" s="30" t="str">
        <f>IF(OR(A62="",I62=""),"",I62*(1-E62-F62)-(C62+D62))</f>
        <v/>
      </c>
      <c r="K62" s="31" t="str">
        <f>IF(OR(A62="",I62="",I62&lt;=0),"",J62/I62)</f>
        <v/>
      </c>
    </row>
    <row r="63" ht="22" customHeight="1">
      <c r="A63" s="32" t="n"/>
      <c r="B63" s="32" t="n"/>
      <c r="C63" s="33" t="n"/>
      <c r="D63" s="33" t="n"/>
      <c r="E63" s="34" t="n"/>
      <c r="F63" s="34" t="n"/>
      <c r="G63" s="34" t="n"/>
      <c r="H63" s="35" t="str">
        <f>IF(OR(A63="",1-E63-F63-G63&lt;=0),"",(C63+D63)/(1-E63-F63-G63))</f>
        <v/>
      </c>
      <c r="I63" s="33" t="n"/>
      <c r="J63" s="35" t="str">
        <f>IF(OR(A63="",I63=""),"",I63*(1-E63-F63)-(C63+D63))</f>
        <v/>
      </c>
      <c r="K63" s="36" t="str">
        <f>IF(OR(A63="",I63="",I63&lt;=0),"",J63/I63)</f>
        <v/>
      </c>
    </row>
    <row r="64" ht="22" customHeight="1">
      <c r="A64" s="27" t="n"/>
      <c r="B64" s="27" t="n"/>
      <c r="C64" s="28" t="n"/>
      <c r="D64" s="28" t="n"/>
      <c r="E64" s="29" t="n"/>
      <c r="F64" s="29" t="n"/>
      <c r="G64" s="29" t="n"/>
      <c r="H64" s="30" t="str">
        <f>IF(OR(A64="",1-E64-F64-G64&lt;=0),"",(C64+D64)/(1-E64-F64-G64))</f>
        <v/>
      </c>
      <c r="I64" s="28" t="n"/>
      <c r="J64" s="30" t="str">
        <f>IF(OR(A64="",I64=""),"",I64*(1-E64-F64)-(C64+D64))</f>
        <v/>
      </c>
      <c r="K64" s="31" t="str">
        <f>IF(OR(A64="",I64="",I64&lt;=0),"",J64/I64)</f>
        <v/>
      </c>
    </row>
    <row r="65" ht="22" customHeight="1">
      <c r="A65" s="32" t="n"/>
      <c r="B65" s="32" t="n"/>
      <c r="C65" s="33" t="n"/>
      <c r="D65" s="33" t="n"/>
      <c r="E65" s="34" t="n"/>
      <c r="F65" s="34" t="n"/>
      <c r="G65" s="34" t="n"/>
      <c r="H65" s="35" t="str">
        <f>IF(OR(A65="",1-E65-F65-G65&lt;=0),"",(C65+D65)/(1-E65-F65-G65))</f>
        <v/>
      </c>
      <c r="I65" s="33" t="n"/>
      <c r="J65" s="35" t="str">
        <f>IF(OR(A65="",I65=""),"",I65*(1-E65-F65)-(C65+D65))</f>
        <v/>
      </c>
      <c r="K65" s="36" t="str">
        <f>IF(OR(A65="",I65="",I65&lt;=0),"",J65/I65)</f>
        <v/>
      </c>
    </row>
    <row r="66" ht="22" customHeight="1">
      <c r="A66" s="27" t="n"/>
      <c r="B66" s="27" t="n"/>
      <c r="C66" s="28" t="n"/>
      <c r="D66" s="28" t="n"/>
      <c r="E66" s="29" t="n"/>
      <c r="F66" s="29" t="n"/>
      <c r="G66" s="29" t="n"/>
      <c r="H66" s="30" t="str">
        <f>IF(OR(A66="",1-E66-F66-G66&lt;=0),"",(C66+D66)/(1-E66-F66-G66))</f>
        <v/>
      </c>
      <c r="I66" s="28" t="n"/>
      <c r="J66" s="30" t="str">
        <f>IF(OR(A66="",I66=""),"",I66*(1-E66-F66)-(C66+D66))</f>
        <v/>
      </c>
      <c r="K66" s="31" t="str">
        <f>IF(OR(A66="",I66="",I66&lt;=0),"",J66/I66)</f>
        <v/>
      </c>
    </row>
    <row r="67" ht="22" customHeight="1">
      <c r="A67" s="32" t="n"/>
      <c r="B67" s="32" t="n"/>
      <c r="C67" s="33" t="n"/>
      <c r="D67" s="33" t="n"/>
      <c r="E67" s="34" t="n"/>
      <c r="F67" s="34" t="n"/>
      <c r="G67" s="34" t="n"/>
      <c r="H67" s="35" t="str">
        <f>IF(OR(A67="",1-E67-F67-G67&lt;=0),"",(C67+D67)/(1-E67-F67-G67))</f>
        <v/>
      </c>
      <c r="I67" s="33" t="n"/>
      <c r="J67" s="35" t="str">
        <f>IF(OR(A67="",I67=""),"",I67*(1-E67-F67)-(C67+D67))</f>
        <v/>
      </c>
      <c r="K67" s="36" t="str">
        <f>IF(OR(A67="",I67="",I67&lt;=0),"",J67/I67)</f>
        <v/>
      </c>
    </row>
    <row r="68" ht="22" customHeight="1">
      <c r="A68" s="27" t="n"/>
      <c r="B68" s="27" t="n"/>
      <c r="C68" s="28" t="n"/>
      <c r="D68" s="28" t="n"/>
      <c r="E68" s="29" t="n"/>
      <c r="F68" s="29" t="n"/>
      <c r="G68" s="29" t="n"/>
      <c r="H68" s="30" t="str">
        <f>IF(OR(A68="",1-E68-F68-G68&lt;=0),"",(C68+D68)/(1-E68-F68-G68))</f>
        <v/>
      </c>
      <c r="I68" s="28" t="n"/>
      <c r="J68" s="30" t="str">
        <f>IF(OR(A68="",I68=""),"",I68*(1-E68-F68)-(C68+D68))</f>
        <v/>
      </c>
      <c r="K68" s="31" t="str">
        <f>IF(OR(A68="",I68="",I68&lt;=0),"",J68/I68)</f>
        <v/>
      </c>
    </row>
    <row r="69" ht="22" customHeight="1">
      <c r="A69" s="32" t="n"/>
      <c r="B69" s="32" t="n"/>
      <c r="C69" s="33" t="n"/>
      <c r="D69" s="33" t="n"/>
      <c r="E69" s="34" t="n"/>
      <c r="F69" s="34" t="n"/>
      <c r="G69" s="34" t="n"/>
      <c r="H69" s="35" t="str">
        <f>IF(OR(A69="",1-E69-F69-G69&lt;=0),"",(C69+D69)/(1-E69-F69-G69))</f>
        <v/>
      </c>
      <c r="I69" s="33" t="n"/>
      <c r="J69" s="35" t="str">
        <f>IF(OR(A69="",I69=""),"",I69*(1-E69-F69)-(C69+D69))</f>
        <v/>
      </c>
      <c r="K69" s="36" t="str">
        <f>IF(OR(A69="",I69="",I69&lt;=0),"",J69/I69)</f>
        <v/>
      </c>
    </row>
    <row r="70" ht="22" customHeight="1">
      <c r="A70" s="27" t="n"/>
      <c r="B70" s="27" t="n"/>
      <c r="C70" s="28" t="n"/>
      <c r="D70" s="28" t="n"/>
      <c r="E70" s="29" t="n"/>
      <c r="F70" s="29" t="n"/>
      <c r="G70" s="29" t="n"/>
      <c r="H70" s="30" t="str">
        <f>IF(OR(A70="",1-E70-F70-G70&lt;=0),"",(C70+D70)/(1-E70-F70-G70))</f>
        <v/>
      </c>
      <c r="I70" s="28" t="n"/>
      <c r="J70" s="30" t="str">
        <f>IF(OR(A70="",I70=""),"",I70*(1-E70-F70)-(C70+D70))</f>
        <v/>
      </c>
      <c r="K70" s="31" t="str">
        <f>IF(OR(A70="",I70="",I70&lt;=0),"",J70/I70)</f>
        <v/>
      </c>
    </row>
    <row r="71" ht="22" customHeight="1">
      <c r="A71" s="32" t="n"/>
      <c r="B71" s="32" t="n"/>
      <c r="C71" s="33" t="n"/>
      <c r="D71" s="33" t="n"/>
      <c r="E71" s="34" t="n"/>
      <c r="F71" s="34" t="n"/>
      <c r="G71" s="34" t="n"/>
      <c r="H71" s="35" t="str">
        <f>IF(OR(A71="",1-E71-F71-G71&lt;=0),"",(C71+D71)/(1-E71-F71-G71))</f>
        <v/>
      </c>
      <c r="I71" s="33" t="n"/>
      <c r="J71" s="35" t="str">
        <f>IF(OR(A71="",I71=""),"",I71*(1-E71-F71)-(C71+D71))</f>
        <v/>
      </c>
      <c r="K71" s="36" t="str">
        <f>IF(OR(A71="",I71="",I71&lt;=0),"",J71/I71)</f>
        <v/>
      </c>
    </row>
    <row r="72" ht="22" customHeight="1">
      <c r="A72" s="27" t="n"/>
      <c r="B72" s="27" t="n"/>
      <c r="C72" s="28" t="n"/>
      <c r="D72" s="28" t="n"/>
      <c r="E72" s="29" t="n"/>
      <c r="F72" s="29" t="n"/>
      <c r="G72" s="29" t="n"/>
      <c r="H72" s="30" t="str">
        <f>IF(OR(A72="",1-E72-F72-G72&lt;=0),"",(C72+D72)/(1-E72-F72-G72))</f>
        <v/>
      </c>
      <c r="I72" s="28" t="n"/>
      <c r="J72" s="30" t="str">
        <f>IF(OR(A72="",I72=""),"",I72*(1-E72-F72)-(C72+D72))</f>
        <v/>
      </c>
      <c r="K72" s="31" t="str">
        <f>IF(OR(A72="",I72="",I72&lt;=0),"",J72/I72)</f>
        <v/>
      </c>
    </row>
    <row r="73" ht="22" customHeight="1">
      <c r="A73" s="32" t="n"/>
      <c r="B73" s="32" t="n"/>
      <c r="C73" s="33" t="n"/>
      <c r="D73" s="33" t="n"/>
      <c r="E73" s="34" t="n"/>
      <c r="F73" s="34" t="n"/>
      <c r="G73" s="34" t="n"/>
      <c r="H73" s="35" t="str">
        <f>IF(OR(A73="",1-E73-F73-G73&lt;=0),"",(C73+D73)/(1-E73-F73-G73))</f>
        <v/>
      </c>
      <c r="I73" s="33" t="n"/>
      <c r="J73" s="35" t="str">
        <f>IF(OR(A73="",I73=""),"",I73*(1-E73-F73)-(C73+D73))</f>
        <v/>
      </c>
      <c r="K73" s="36" t="str">
        <f>IF(OR(A73="",I73="",I73&lt;=0),"",J73/I73)</f>
        <v/>
      </c>
    </row>
    <row r="74" ht="22" customHeight="1">
      <c r="A74" s="27" t="n"/>
      <c r="B74" s="27" t="n"/>
      <c r="C74" s="28" t="n"/>
      <c r="D74" s="28" t="n"/>
      <c r="E74" s="29" t="n"/>
      <c r="F74" s="29" t="n"/>
      <c r="G74" s="29" t="n"/>
      <c r="H74" s="30" t="str">
        <f>IF(OR(A74="",1-E74-F74-G74&lt;=0),"",(C74+D74)/(1-E74-F74-G74))</f>
        <v/>
      </c>
      <c r="I74" s="28" t="n"/>
      <c r="J74" s="30" t="str">
        <f>IF(OR(A74="",I74=""),"",I74*(1-E74-F74)-(C74+D74))</f>
        <v/>
      </c>
      <c r="K74" s="31" t="str">
        <f>IF(OR(A74="",I74="",I74&lt;=0),"",J74/I74)</f>
        <v/>
      </c>
    </row>
    <row r="75" ht="22" customHeight="1">
      <c r="A75" s="32" t="n"/>
      <c r="B75" s="32" t="n"/>
      <c r="C75" s="33" t="n"/>
      <c r="D75" s="33" t="n"/>
      <c r="E75" s="34" t="n"/>
      <c r="F75" s="34" t="n"/>
      <c r="G75" s="34" t="n"/>
      <c r="H75" s="35" t="str">
        <f>IF(OR(A75="",1-E75-F75-G75&lt;=0),"",(C75+D75)/(1-E75-F75-G75))</f>
        <v/>
      </c>
      <c r="I75" s="33" t="n"/>
      <c r="J75" s="35" t="str">
        <f>IF(OR(A75="",I75=""),"",I75*(1-E75-F75)-(C75+D75))</f>
        <v/>
      </c>
      <c r="K75" s="36" t="str">
        <f>IF(OR(A75="",I75="",I75&lt;=0),"",J75/I75)</f>
        <v/>
      </c>
    </row>
    <row r="76" ht="22" customHeight="1">
      <c r="A76" s="27" t="n"/>
      <c r="B76" s="27" t="n"/>
      <c r="C76" s="28" t="n"/>
      <c r="D76" s="28" t="n"/>
      <c r="E76" s="29" t="n"/>
      <c r="F76" s="29" t="n"/>
      <c r="G76" s="29" t="n"/>
      <c r="H76" s="30" t="str">
        <f>IF(OR(A76="",1-E76-F76-G76&lt;=0),"",(C76+D76)/(1-E76-F76-G76))</f>
        <v/>
      </c>
      <c r="I76" s="28" t="n"/>
      <c r="J76" s="30" t="str">
        <f>IF(OR(A76="",I76=""),"",I76*(1-E76-F76)-(C76+D76))</f>
        <v/>
      </c>
      <c r="K76" s="31" t="str">
        <f>IF(OR(A76="",I76="",I76&lt;=0),"",J76/I76)</f>
        <v/>
      </c>
    </row>
    <row r="77" ht="22" customHeight="1">
      <c r="A77" s="32" t="n"/>
      <c r="B77" s="32" t="n"/>
      <c r="C77" s="33" t="n"/>
      <c r="D77" s="33" t="n"/>
      <c r="E77" s="34" t="n"/>
      <c r="F77" s="34" t="n"/>
      <c r="G77" s="34" t="n"/>
      <c r="H77" s="35" t="str">
        <f>IF(OR(A77="",1-E77-F77-G77&lt;=0),"",(C77+D77)/(1-E77-F77-G77))</f>
        <v/>
      </c>
      <c r="I77" s="33" t="n"/>
      <c r="J77" s="35" t="str">
        <f>IF(OR(A77="",I77=""),"",I77*(1-E77-F77)-(C77+D77))</f>
        <v/>
      </c>
      <c r="K77" s="36" t="str">
        <f>IF(OR(A77="",I77="",I77&lt;=0),"",J77/I77)</f>
        <v/>
      </c>
    </row>
    <row r="78" ht="22" customHeight="1">
      <c r="A78" s="27" t="n"/>
      <c r="B78" s="27" t="n"/>
      <c r="C78" s="28" t="n"/>
      <c r="D78" s="28" t="n"/>
      <c r="E78" s="29" t="n"/>
      <c r="F78" s="29" t="n"/>
      <c r="G78" s="29" t="n"/>
      <c r="H78" s="30" t="str">
        <f>IF(OR(A78="",1-E78-F78-G78&lt;=0),"",(C78+D78)/(1-E78-F78-G78))</f>
        <v/>
      </c>
      <c r="I78" s="28" t="n"/>
      <c r="J78" s="30" t="str">
        <f>IF(OR(A78="",I78=""),"",I78*(1-E78-F78)-(C78+D78))</f>
        <v/>
      </c>
      <c r="K78" s="31" t="str">
        <f>IF(OR(A78="",I78="",I78&lt;=0),"",J78/I78)</f>
        <v/>
      </c>
    </row>
    <row r="79" ht="22" customHeight="1">
      <c r="A79" s="32" t="n"/>
      <c r="B79" s="32" t="n"/>
      <c r="C79" s="33" t="n"/>
      <c r="D79" s="33" t="n"/>
      <c r="E79" s="34" t="n"/>
      <c r="F79" s="34" t="n"/>
      <c r="G79" s="34" t="n"/>
      <c r="H79" s="35" t="str">
        <f>IF(OR(A79="",1-E79-F79-G79&lt;=0),"",(C79+D79)/(1-E79-F79-G79))</f>
        <v/>
      </c>
      <c r="I79" s="33" t="n"/>
      <c r="J79" s="35" t="str">
        <f>IF(OR(A79="",I79=""),"",I79*(1-E79-F79)-(C79+D79))</f>
        <v/>
      </c>
      <c r="K79" s="36" t="str">
        <f>IF(OR(A79="",I79="",I79&lt;=0),"",J79/I79)</f>
        <v/>
      </c>
    </row>
    <row r="80" ht="22" customHeight="1">
      <c r="A80" s="27" t="n"/>
      <c r="B80" s="27" t="n"/>
      <c r="C80" s="28" t="n"/>
      <c r="D80" s="28" t="n"/>
      <c r="E80" s="29" t="n"/>
      <c r="F80" s="29" t="n"/>
      <c r="G80" s="29" t="n"/>
      <c r="H80" s="30" t="str">
        <f>IF(OR(A80="",1-E80-F80-G80&lt;=0),"",(C80+D80)/(1-E80-F80-G80))</f>
        <v/>
      </c>
      <c r="I80" s="28" t="n"/>
      <c r="J80" s="30" t="str">
        <f>IF(OR(A80="",I80=""),"",I80*(1-E80-F80)-(C80+D80))</f>
        <v/>
      </c>
      <c r="K80" s="31" t="str">
        <f>IF(OR(A80="",I80="",I80&lt;=0),"",J80/I80)</f>
        <v/>
      </c>
    </row>
    <row r="81" ht="22" customHeight="1">
      <c r="A81" s="32" t="n"/>
      <c r="B81" s="32" t="n"/>
      <c r="C81" s="33" t="n"/>
      <c r="D81" s="33" t="n"/>
      <c r="E81" s="34" t="n"/>
      <c r="F81" s="34" t="n"/>
      <c r="G81" s="34" t="n"/>
      <c r="H81" s="35" t="str">
        <f>IF(OR(A81="",1-E81-F81-G81&lt;=0),"",(C81+D81)/(1-E81-F81-G81))</f>
        <v/>
      </c>
      <c r="I81" s="33" t="n"/>
      <c r="J81" s="35" t="str">
        <f>IF(OR(A81="",I81=""),"",I81*(1-E81-F81)-(C81+D81))</f>
        <v/>
      </c>
      <c r="K81" s="36" t="str">
        <f>IF(OR(A81="",I81="",I81&lt;=0),"",J81/I81)</f>
        <v/>
      </c>
    </row>
    <row r="82" ht="22" customHeight="1">
      <c r="A82" s="27" t="n"/>
      <c r="B82" s="27" t="n"/>
      <c r="C82" s="28" t="n"/>
      <c r="D82" s="28" t="n"/>
      <c r="E82" s="29" t="n"/>
      <c r="F82" s="29" t="n"/>
      <c r="G82" s="29" t="n"/>
      <c r="H82" s="30" t="str">
        <f>IF(OR(A82="",1-E82-F82-G82&lt;=0),"",(C82+D82)/(1-E82-F82-G82))</f>
        <v/>
      </c>
      <c r="I82" s="28" t="n"/>
      <c r="J82" s="30" t="str">
        <f>IF(OR(A82="",I82=""),"",I82*(1-E82-F82)-(C82+D82))</f>
        <v/>
      </c>
      <c r="K82" s="31" t="str">
        <f>IF(OR(A82="",I82="",I82&lt;=0),"",J82/I82)</f>
        <v/>
      </c>
    </row>
    <row r="83" ht="22" customHeight="1">
      <c r="A83" s="32" t="n"/>
      <c r="B83" s="32" t="n"/>
      <c r="C83" s="33" t="n"/>
      <c r="D83" s="33" t="n"/>
      <c r="E83" s="34" t="n"/>
      <c r="F83" s="34" t="n"/>
      <c r="G83" s="34" t="n"/>
      <c r="H83" s="35" t="str">
        <f>IF(OR(A83="",1-E83-F83-G83&lt;=0),"",(C83+D83)/(1-E83-F83-G83))</f>
        <v/>
      </c>
      <c r="I83" s="33" t="n"/>
      <c r="J83" s="35" t="str">
        <f>IF(OR(A83="",I83=""),"",I83*(1-E83-F83)-(C83+D83))</f>
        <v/>
      </c>
      <c r="K83" s="36" t="str">
        <f>IF(OR(A83="",I83="",I83&lt;=0),"",J83/I83)</f>
        <v/>
      </c>
    </row>
    <row r="84" ht="22" customHeight="1">
      <c r="A84" s="27" t="n"/>
      <c r="B84" s="27" t="n"/>
      <c r="C84" s="28" t="n"/>
      <c r="D84" s="28" t="n"/>
      <c r="E84" s="29" t="n"/>
      <c r="F84" s="29" t="n"/>
      <c r="G84" s="29" t="n"/>
      <c r="H84" s="30" t="str">
        <f>IF(OR(A84="",1-E84-F84-G84&lt;=0),"",(C84+D84)/(1-E84-F84-G84))</f>
        <v/>
      </c>
      <c r="I84" s="28" t="n"/>
      <c r="J84" s="30" t="str">
        <f>IF(OR(A84="",I84=""),"",I84*(1-E84-F84)-(C84+D84))</f>
        <v/>
      </c>
      <c r="K84" s="31" t="str">
        <f>IF(OR(A84="",I84="",I84&lt;=0),"",J84/I84)</f>
        <v/>
      </c>
    </row>
    <row r="85" ht="22" customHeight="1">
      <c r="A85" s="32" t="n"/>
      <c r="B85" s="32" t="n"/>
      <c r="C85" s="33" t="n"/>
      <c r="D85" s="33" t="n"/>
      <c r="E85" s="34" t="n"/>
      <c r="F85" s="34" t="n"/>
      <c r="G85" s="34" t="n"/>
      <c r="H85" s="35" t="str">
        <f>IF(OR(A85="",1-E85-F85-G85&lt;=0),"",(C85+D85)/(1-E85-F85-G85))</f>
        <v/>
      </c>
      <c r="I85" s="33" t="n"/>
      <c r="J85" s="35" t="str">
        <f>IF(OR(A85="",I85=""),"",I85*(1-E85-F85)-(C85+D85))</f>
        <v/>
      </c>
      <c r="K85" s="36" t="str">
        <f>IF(OR(A85="",I85="",I85&lt;=0),"",J85/I85)</f>
        <v/>
      </c>
    </row>
    <row r="86" ht="22" customHeight="1">
      <c r="A86" s="27" t="n"/>
      <c r="B86" s="27" t="n"/>
      <c r="C86" s="28" t="n"/>
      <c r="D86" s="28" t="n"/>
      <c r="E86" s="29" t="n"/>
      <c r="F86" s="29" t="n"/>
      <c r="G86" s="29" t="n"/>
      <c r="H86" s="30" t="str">
        <f>IF(OR(A86="",1-E86-F86-G86&lt;=0),"",(C86+D86)/(1-E86-F86-G86))</f>
        <v/>
      </c>
      <c r="I86" s="28" t="n"/>
      <c r="J86" s="30" t="str">
        <f>IF(OR(A86="",I86=""),"",I86*(1-E86-F86)-(C86+D86))</f>
        <v/>
      </c>
      <c r="K86" s="31" t="str">
        <f>IF(OR(A86="",I86="",I86&lt;=0),"",J86/I86)</f>
        <v/>
      </c>
    </row>
    <row r="87" ht="22" customHeight="1">
      <c r="A87" s="32" t="n"/>
      <c r="B87" s="32" t="n"/>
      <c r="C87" s="33" t="n"/>
      <c r="D87" s="33" t="n"/>
      <c r="E87" s="34" t="n"/>
      <c r="F87" s="34" t="n"/>
      <c r="G87" s="34" t="n"/>
      <c r="H87" s="35" t="str">
        <f>IF(OR(A87="",1-E87-F87-G87&lt;=0),"",(C87+D87)/(1-E87-F87-G87))</f>
        <v/>
      </c>
      <c r="I87" s="33" t="n"/>
      <c r="J87" s="35" t="str">
        <f>IF(OR(A87="",I87=""),"",I87*(1-E87-F87)-(C87+D87))</f>
        <v/>
      </c>
      <c r="K87" s="36" t="str">
        <f>IF(OR(A87="",I87="",I87&lt;=0),"",J87/I87)</f>
        <v/>
      </c>
    </row>
  </sheetData>
  <autoFilter ref="A7:K87"/>
  <mergeCells count="4">
    <mergeCell ref="A6:K6"/>
    <mergeCell ref="A5:K5"/>
    <mergeCell ref="A1:K2"/>
    <mergeCell ref="A3:K3"/>
  </mergeCells>
  <conditionalFormatting sqref="K8:K87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J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0" customWidth="1" min="3" max="3"/>
    <col width="24" customWidth="1" min="4" max="4"/>
    <col width="22" customWidth="1" min="5" max="5"/>
    <col width="24" customWidth="1" min="6" max="6"/>
    <col width="24" customWidth="1" min="7" max="7"/>
    <col width="24" customWidth="1" min="8" max="8"/>
    <col width="20" customWidth="1" min="9" max="9"/>
    <col width="19" customWidth="1" min="10" max="10"/>
  </cols>
  <sheetData>
    <row r="1" ht="28" customHeight="1">
      <c r="A1" s="1" t="inlineStr">
        <is>
          <t>Registro de vendas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31" customHeight="1">
      <c r="A3" s="3" t="inlineStr">
        <is>
          <t>Use o código do produto. O preço e o custo são puxados da aba PREÇOS.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5" t="inlineStr">
        <is>
          <t>COMO USAR: campos azuis = você preenche  •  resultados automáticos = fórmulas  •  valores dos exemplos são fictícios</t>
        </is>
      </c>
    </row>
    <row r="7" ht="37" customHeight="1">
      <c r="A7" s="26" t="inlineStr">
        <is>
          <t>Data</t>
        </is>
      </c>
      <c r="B7" s="26" t="inlineStr">
        <is>
          <t>Código</t>
        </is>
      </c>
      <c r="C7" s="26" t="inlineStr">
        <is>
          <t>Quantidade</t>
        </is>
      </c>
      <c r="D7" s="26" t="inlineStr">
        <is>
          <t>Preço unit. (R$)</t>
        </is>
      </c>
      <c r="E7" s="26" t="inlineStr">
        <is>
          <t>Receita (R$)</t>
        </is>
      </c>
      <c r="F7" s="26" t="inlineStr">
        <is>
          <t>Custo unit. (R$)</t>
        </is>
      </c>
      <c r="G7" s="26" t="inlineStr">
        <is>
          <t>Custo direto (R$)</t>
        </is>
      </c>
      <c r="H7" s="26" t="inlineStr">
        <is>
          <t>Taxas estimadas (R$)</t>
        </is>
      </c>
      <c r="I7" s="26" t="inlineStr">
        <is>
          <t>MC (R$)</t>
        </is>
      </c>
      <c r="J7" s="26" t="inlineStr">
        <is>
          <t>Período</t>
        </is>
      </c>
    </row>
    <row r="8" ht="22" customHeight="1">
      <c r="A8" s="37" t="n">
        <v>46307</v>
      </c>
      <c r="B8" s="27" t="inlineStr">
        <is>
          <t>PROD-01</t>
        </is>
      </c>
      <c r="C8" s="38" t="n">
        <v>6</v>
      </c>
      <c r="D8" s="39" t="n">
        <f>IF(B8="","",IFERROR(VLOOKUP(B8,PREÇOS!$A$8:$K$87,9,FALSE),""))</f>
        <v>89</v>
      </c>
      <c r="E8" s="30" t="n">
        <f>IF(OR(A8="",B8="",C8="",D8=""),"",C8*D8)</f>
        <v>534.0</v>
      </c>
      <c r="F8" s="39" t="n">
        <f>IF(B8="","",IFERROR(VLOOKUP(B8,PREÇOS!$A$8:$K$87,3,FALSE)+VLOOKUP(B8,PREÇOS!$A$8:$K$87,4,FALSE),""))</f>
        <v>38.5</v>
      </c>
      <c r="G8" s="30" t="n">
        <f>IF(OR(E8="",F8=""),"",C8*F8)</f>
        <v>231.0</v>
      </c>
      <c r="H8" s="39" t="n">
        <f>IF(E8="","",E8*(IFERROR(VLOOKUP(B8,PREÇOS!$A$8:$K$87,5,FALSE),0)+IFERROR(VLOOKUP(B8,PREÇOS!$A$8:$K$87,6,FALSE),0)))</f>
        <v>58.74</v>
      </c>
      <c r="I8" s="30" t="n">
        <f>IF(OR(E8="",G8="",H8=""),"",E8-G8-H8)</f>
        <v>244.26</v>
      </c>
      <c r="J8" s="40" t="str">
        <f>IF(A8="","",TEXT(A8,"yyyy-mm"))</f>
        <v>2026-10</v>
      </c>
    </row>
    <row r="9" ht="22" customHeight="1">
      <c r="A9" s="41" t="n">
        <v>46308</v>
      </c>
      <c r="B9" s="32" t="inlineStr">
        <is>
          <t>PROD-02</t>
        </is>
      </c>
      <c r="C9" s="42" t="n">
        <v>4</v>
      </c>
      <c r="D9" s="43" t="n">
        <f>IF(B9="","",IFERROR(VLOOKUP(B9,PREÇOS!$A$8:$K$87,9,FALSE),""))</f>
        <v>55</v>
      </c>
      <c r="E9" s="35" t="n">
        <f>IF(OR(A9="",B9="",C9="",D9=""),"",C9*D9)</f>
        <v>220.0</v>
      </c>
      <c r="F9" s="43" t="n">
        <f>IF(B9="","",IFERROR(VLOOKUP(B9,PREÇOS!$A$8:$K$87,3,FALSE)+VLOOKUP(B9,PREÇOS!$A$8:$K$87,4,FALSE),""))</f>
        <v>23.0</v>
      </c>
      <c r="G9" s="35" t="n">
        <f>IF(OR(E9="",F9=""),"",C9*F9)</f>
        <v>92.0</v>
      </c>
      <c r="H9" s="43" t="n">
        <f>IF(E9="","",E9*(IFERROR(VLOOKUP(B9,PREÇOS!$A$8:$K$87,5,FALSE),0)+IFERROR(VLOOKUP(B9,PREÇOS!$A$8:$K$87,6,FALSE),0)))</f>
        <v>22.0</v>
      </c>
      <c r="I9" s="35" t="n">
        <f>IF(OR(E9="",G9="",H9=""),"",E9-G9-H9)</f>
        <v>106.0</v>
      </c>
      <c r="J9" s="44" t="str">
        <f>IF(A9="","",TEXT(A9,"yyyy-mm"))</f>
        <v>2026-10</v>
      </c>
    </row>
    <row r="10" ht="22" customHeight="1">
      <c r="A10" s="37" t="n"/>
      <c r="B10" s="27" t="n"/>
      <c r="C10" s="38" t="n"/>
      <c r="D10" s="39" t="str">
        <f>IF(B10="","",IFERROR(VLOOKUP(B10,PREÇOS!$A$8:$K$87,9,FALSE),""))</f>
        <v/>
      </c>
      <c r="E10" s="30" t="str">
        <f>IF(OR(A10="",B10="",C10="",D10=""),"",C10*D10)</f>
        <v/>
      </c>
      <c r="F10" s="39" t="str">
        <f>IF(B10="","",IFERROR(VLOOKUP(B10,PREÇOS!$A$8:$K$87,3,FALSE)+VLOOKUP(B10,PREÇOS!$A$8:$K$87,4,FALSE),""))</f>
        <v/>
      </c>
      <c r="G10" s="30" t="str">
        <f>IF(OR(E10="",F10=""),"",C10*F10)</f>
        <v/>
      </c>
      <c r="H10" s="39" t="str">
        <f>IF(E10="","",E10*(IFERROR(VLOOKUP(B10,PREÇOS!$A$8:$K$87,5,FALSE),0)+IFERROR(VLOOKUP(B10,PREÇOS!$A$8:$K$87,6,FALSE),0)))</f>
        <v/>
      </c>
      <c r="I10" s="30" t="str">
        <f>IF(OR(E10="",G10="",H10=""),"",E10-G10-H10)</f>
        <v/>
      </c>
      <c r="J10" s="40" t="str">
        <f>IF(A10="","",TEXT(A10,"yyyy-mm"))</f>
        <v/>
      </c>
    </row>
    <row r="11" ht="22" customHeight="1">
      <c r="A11" s="41" t="n"/>
      <c r="B11" s="32" t="n"/>
      <c r="C11" s="42" t="n"/>
      <c r="D11" s="43" t="str">
        <f>IF(B11="","",IFERROR(VLOOKUP(B11,PREÇOS!$A$8:$K$87,9,FALSE),""))</f>
        <v/>
      </c>
      <c r="E11" s="35" t="str">
        <f>IF(OR(A11="",B11="",C11="",D11=""),"",C11*D11)</f>
        <v/>
      </c>
      <c r="F11" s="43" t="str">
        <f>IF(B11="","",IFERROR(VLOOKUP(B11,PREÇOS!$A$8:$K$87,3,FALSE)+VLOOKUP(B11,PREÇOS!$A$8:$K$87,4,FALSE),""))</f>
        <v/>
      </c>
      <c r="G11" s="35" t="str">
        <f>IF(OR(E11="",F11=""),"",C11*F11)</f>
        <v/>
      </c>
      <c r="H11" s="43" t="str">
        <f>IF(E11="","",E11*(IFERROR(VLOOKUP(B11,PREÇOS!$A$8:$K$87,5,FALSE),0)+IFERROR(VLOOKUP(B11,PREÇOS!$A$8:$K$87,6,FALSE),0)))</f>
        <v/>
      </c>
      <c r="I11" s="35" t="str">
        <f>IF(OR(E11="",G11="",H11=""),"",E11-G11-H11)</f>
        <v/>
      </c>
      <c r="J11" s="44" t="str">
        <f>IF(A11="","",TEXT(A11,"yyyy-mm"))</f>
        <v/>
      </c>
    </row>
    <row r="12" ht="22" customHeight="1">
      <c r="A12" s="37" t="n"/>
      <c r="B12" s="27" t="n"/>
      <c r="C12" s="38" t="n"/>
      <c r="D12" s="39" t="str">
        <f>IF(B12="","",IFERROR(VLOOKUP(B12,PREÇOS!$A$8:$K$87,9,FALSE),""))</f>
        <v/>
      </c>
      <c r="E12" s="30" t="str">
        <f>IF(OR(A12="",B12="",C12="",D12=""),"",C12*D12)</f>
        <v/>
      </c>
      <c r="F12" s="39" t="str">
        <f>IF(B12="","",IFERROR(VLOOKUP(B12,PREÇOS!$A$8:$K$87,3,FALSE)+VLOOKUP(B12,PREÇOS!$A$8:$K$87,4,FALSE),""))</f>
        <v/>
      </c>
      <c r="G12" s="30" t="str">
        <f>IF(OR(E12="",F12=""),"",C12*F12)</f>
        <v/>
      </c>
      <c r="H12" s="39" t="str">
        <f>IF(E12="","",E12*(IFERROR(VLOOKUP(B12,PREÇOS!$A$8:$K$87,5,FALSE),0)+IFERROR(VLOOKUP(B12,PREÇOS!$A$8:$K$87,6,FALSE),0)))</f>
        <v/>
      </c>
      <c r="I12" s="30" t="str">
        <f>IF(OR(E12="",G12="",H12=""),"",E12-G12-H12)</f>
        <v/>
      </c>
      <c r="J12" s="40" t="str">
        <f>IF(A12="","",TEXT(A12,"yyyy-mm"))</f>
        <v/>
      </c>
    </row>
    <row r="13" ht="22" customHeight="1">
      <c r="A13" s="41" t="n"/>
      <c r="B13" s="32" t="n"/>
      <c r="C13" s="42" t="n"/>
      <c r="D13" s="43" t="str">
        <f>IF(B13="","",IFERROR(VLOOKUP(B13,PREÇOS!$A$8:$K$87,9,FALSE),""))</f>
        <v/>
      </c>
      <c r="E13" s="35" t="str">
        <f>IF(OR(A13="",B13="",C13="",D13=""),"",C13*D13)</f>
        <v/>
      </c>
      <c r="F13" s="43" t="str">
        <f>IF(B13="","",IFERROR(VLOOKUP(B13,PREÇOS!$A$8:$K$87,3,FALSE)+VLOOKUP(B13,PREÇOS!$A$8:$K$87,4,FALSE),""))</f>
        <v/>
      </c>
      <c r="G13" s="35" t="str">
        <f>IF(OR(E13="",F13=""),"",C13*F13)</f>
        <v/>
      </c>
      <c r="H13" s="43" t="str">
        <f>IF(E13="","",E13*(IFERROR(VLOOKUP(B13,PREÇOS!$A$8:$K$87,5,FALSE),0)+IFERROR(VLOOKUP(B13,PREÇOS!$A$8:$K$87,6,FALSE),0)))</f>
        <v/>
      </c>
      <c r="I13" s="35" t="str">
        <f>IF(OR(E13="",G13="",H13=""),"",E13-G13-H13)</f>
        <v/>
      </c>
      <c r="J13" s="44" t="str">
        <f>IF(A13="","",TEXT(A13,"yyyy-mm"))</f>
        <v/>
      </c>
    </row>
    <row r="14" ht="22" customHeight="1">
      <c r="A14" s="37" t="n"/>
      <c r="B14" s="27" t="n"/>
      <c r="C14" s="38" t="n"/>
      <c r="D14" s="39" t="str">
        <f>IF(B14="","",IFERROR(VLOOKUP(B14,PREÇOS!$A$8:$K$87,9,FALSE),""))</f>
        <v/>
      </c>
      <c r="E14" s="30" t="str">
        <f>IF(OR(A14="",B14="",C14="",D14=""),"",C14*D14)</f>
        <v/>
      </c>
      <c r="F14" s="39" t="str">
        <f>IF(B14="","",IFERROR(VLOOKUP(B14,PREÇOS!$A$8:$K$87,3,FALSE)+VLOOKUP(B14,PREÇOS!$A$8:$K$87,4,FALSE),""))</f>
        <v/>
      </c>
      <c r="G14" s="30" t="str">
        <f>IF(OR(E14="",F14=""),"",C14*F14)</f>
        <v/>
      </c>
      <c r="H14" s="39" t="str">
        <f>IF(E14="","",E14*(IFERROR(VLOOKUP(B14,PREÇOS!$A$8:$K$87,5,FALSE),0)+IFERROR(VLOOKUP(B14,PREÇOS!$A$8:$K$87,6,FALSE),0)))</f>
        <v/>
      </c>
      <c r="I14" s="30" t="str">
        <f>IF(OR(E14="",G14="",H14=""),"",E14-G14-H14)</f>
        <v/>
      </c>
      <c r="J14" s="40" t="str">
        <f>IF(A14="","",TEXT(A14,"yyyy-mm"))</f>
        <v/>
      </c>
    </row>
    <row r="15" ht="22" customHeight="1">
      <c r="A15" s="41" t="n"/>
      <c r="B15" s="32" t="n"/>
      <c r="C15" s="42" t="n"/>
      <c r="D15" s="43" t="str">
        <f>IF(B15="","",IFERROR(VLOOKUP(B15,PREÇOS!$A$8:$K$87,9,FALSE),""))</f>
        <v/>
      </c>
      <c r="E15" s="35" t="str">
        <f>IF(OR(A15="",B15="",C15="",D15=""),"",C15*D15)</f>
        <v/>
      </c>
      <c r="F15" s="43" t="str">
        <f>IF(B15="","",IFERROR(VLOOKUP(B15,PREÇOS!$A$8:$K$87,3,FALSE)+VLOOKUP(B15,PREÇOS!$A$8:$K$87,4,FALSE),""))</f>
        <v/>
      </c>
      <c r="G15" s="35" t="str">
        <f>IF(OR(E15="",F15=""),"",C15*F15)</f>
        <v/>
      </c>
      <c r="H15" s="43" t="str">
        <f>IF(E15="","",E15*(IFERROR(VLOOKUP(B15,PREÇOS!$A$8:$K$87,5,FALSE),0)+IFERROR(VLOOKUP(B15,PREÇOS!$A$8:$K$87,6,FALSE),0)))</f>
        <v/>
      </c>
      <c r="I15" s="35" t="str">
        <f>IF(OR(E15="",G15="",H15=""),"",E15-G15-H15)</f>
        <v/>
      </c>
      <c r="J15" s="44" t="str">
        <f>IF(A15="","",TEXT(A15,"yyyy-mm"))</f>
        <v/>
      </c>
    </row>
    <row r="16" ht="22" customHeight="1">
      <c r="A16" s="37" t="n"/>
      <c r="B16" s="27" t="n"/>
      <c r="C16" s="38" t="n"/>
      <c r="D16" s="39" t="str">
        <f>IF(B16="","",IFERROR(VLOOKUP(B16,PREÇOS!$A$8:$K$87,9,FALSE),""))</f>
        <v/>
      </c>
      <c r="E16" s="30" t="str">
        <f>IF(OR(A16="",B16="",C16="",D16=""),"",C16*D16)</f>
        <v/>
      </c>
      <c r="F16" s="39" t="str">
        <f>IF(B16="","",IFERROR(VLOOKUP(B16,PREÇOS!$A$8:$K$87,3,FALSE)+VLOOKUP(B16,PREÇOS!$A$8:$K$87,4,FALSE),""))</f>
        <v/>
      </c>
      <c r="G16" s="30" t="str">
        <f>IF(OR(E16="",F16=""),"",C16*F16)</f>
        <v/>
      </c>
      <c r="H16" s="39" t="str">
        <f>IF(E16="","",E16*(IFERROR(VLOOKUP(B16,PREÇOS!$A$8:$K$87,5,FALSE),0)+IFERROR(VLOOKUP(B16,PREÇOS!$A$8:$K$87,6,FALSE),0)))</f>
        <v/>
      </c>
      <c r="I16" s="30" t="str">
        <f>IF(OR(E16="",G16="",H16=""),"",E16-G16-H16)</f>
        <v/>
      </c>
      <c r="J16" s="40" t="str">
        <f>IF(A16="","",TEXT(A16,"yyyy-mm"))</f>
        <v/>
      </c>
    </row>
    <row r="17" ht="22" customHeight="1">
      <c r="A17" s="41" t="n"/>
      <c r="B17" s="32" t="n"/>
      <c r="C17" s="42" t="n"/>
      <c r="D17" s="43" t="str">
        <f>IF(B17="","",IFERROR(VLOOKUP(B17,PREÇOS!$A$8:$K$87,9,FALSE),""))</f>
        <v/>
      </c>
      <c r="E17" s="35" t="str">
        <f>IF(OR(A17="",B17="",C17="",D17=""),"",C17*D17)</f>
        <v/>
      </c>
      <c r="F17" s="43" t="str">
        <f>IF(B17="","",IFERROR(VLOOKUP(B17,PREÇOS!$A$8:$K$87,3,FALSE)+VLOOKUP(B17,PREÇOS!$A$8:$K$87,4,FALSE),""))</f>
        <v/>
      </c>
      <c r="G17" s="35" t="str">
        <f>IF(OR(E17="",F17=""),"",C17*F17)</f>
        <v/>
      </c>
      <c r="H17" s="43" t="str">
        <f>IF(E17="","",E17*(IFERROR(VLOOKUP(B17,PREÇOS!$A$8:$K$87,5,FALSE),0)+IFERROR(VLOOKUP(B17,PREÇOS!$A$8:$K$87,6,FALSE),0)))</f>
        <v/>
      </c>
      <c r="I17" s="35" t="str">
        <f>IF(OR(E17="",G17="",H17=""),"",E17-G17-H17)</f>
        <v/>
      </c>
      <c r="J17" s="44" t="str">
        <f>IF(A17="","",TEXT(A17,"yyyy-mm"))</f>
        <v/>
      </c>
    </row>
    <row r="18" ht="22" customHeight="1">
      <c r="A18" s="37" t="n"/>
      <c r="B18" s="27" t="n"/>
      <c r="C18" s="38" t="n"/>
      <c r="D18" s="39" t="str">
        <f>IF(B18="","",IFERROR(VLOOKUP(B18,PREÇOS!$A$8:$K$87,9,FALSE),""))</f>
        <v/>
      </c>
      <c r="E18" s="30" t="str">
        <f>IF(OR(A18="",B18="",C18="",D18=""),"",C18*D18)</f>
        <v/>
      </c>
      <c r="F18" s="39" t="str">
        <f>IF(B18="","",IFERROR(VLOOKUP(B18,PREÇOS!$A$8:$K$87,3,FALSE)+VLOOKUP(B18,PREÇOS!$A$8:$K$87,4,FALSE),""))</f>
        <v/>
      </c>
      <c r="G18" s="30" t="str">
        <f>IF(OR(E18="",F18=""),"",C18*F18)</f>
        <v/>
      </c>
      <c r="H18" s="39" t="str">
        <f>IF(E18="","",E18*(IFERROR(VLOOKUP(B18,PREÇOS!$A$8:$K$87,5,FALSE),0)+IFERROR(VLOOKUP(B18,PREÇOS!$A$8:$K$87,6,FALSE),0)))</f>
        <v/>
      </c>
      <c r="I18" s="30" t="str">
        <f>IF(OR(E18="",G18="",H18=""),"",E18-G18-H18)</f>
        <v/>
      </c>
      <c r="J18" s="40" t="str">
        <f>IF(A18="","",TEXT(A18,"yyyy-mm"))</f>
        <v/>
      </c>
    </row>
    <row r="19" ht="22" customHeight="1">
      <c r="A19" s="41" t="n"/>
      <c r="B19" s="32" t="n"/>
      <c r="C19" s="42" t="n"/>
      <c r="D19" s="43" t="str">
        <f>IF(B19="","",IFERROR(VLOOKUP(B19,PREÇOS!$A$8:$K$87,9,FALSE),""))</f>
        <v/>
      </c>
      <c r="E19" s="35" t="str">
        <f>IF(OR(A19="",B19="",C19="",D19=""),"",C19*D19)</f>
        <v/>
      </c>
      <c r="F19" s="43" t="str">
        <f>IF(B19="","",IFERROR(VLOOKUP(B19,PREÇOS!$A$8:$K$87,3,FALSE)+VLOOKUP(B19,PREÇOS!$A$8:$K$87,4,FALSE),""))</f>
        <v/>
      </c>
      <c r="G19" s="35" t="str">
        <f>IF(OR(E19="",F19=""),"",C19*F19)</f>
        <v/>
      </c>
      <c r="H19" s="43" t="str">
        <f>IF(E19="","",E19*(IFERROR(VLOOKUP(B19,PREÇOS!$A$8:$K$87,5,FALSE),0)+IFERROR(VLOOKUP(B19,PREÇOS!$A$8:$K$87,6,FALSE),0)))</f>
        <v/>
      </c>
      <c r="I19" s="35" t="str">
        <f>IF(OR(E19="",G19="",H19=""),"",E19-G19-H19)</f>
        <v/>
      </c>
      <c r="J19" s="44" t="str">
        <f>IF(A19="","",TEXT(A19,"yyyy-mm"))</f>
        <v/>
      </c>
    </row>
    <row r="20" ht="22" customHeight="1">
      <c r="A20" s="37" t="n"/>
      <c r="B20" s="27" t="n"/>
      <c r="C20" s="38" t="n"/>
      <c r="D20" s="39" t="str">
        <f>IF(B20="","",IFERROR(VLOOKUP(B20,PREÇOS!$A$8:$K$87,9,FALSE),""))</f>
        <v/>
      </c>
      <c r="E20" s="30" t="str">
        <f>IF(OR(A20="",B20="",C20="",D20=""),"",C20*D20)</f>
        <v/>
      </c>
      <c r="F20" s="39" t="str">
        <f>IF(B20="","",IFERROR(VLOOKUP(B20,PREÇOS!$A$8:$K$87,3,FALSE)+VLOOKUP(B20,PREÇOS!$A$8:$K$87,4,FALSE),""))</f>
        <v/>
      </c>
      <c r="G20" s="30" t="str">
        <f>IF(OR(E20="",F20=""),"",C20*F20)</f>
        <v/>
      </c>
      <c r="H20" s="39" t="str">
        <f>IF(E20="","",E20*(IFERROR(VLOOKUP(B20,PREÇOS!$A$8:$K$87,5,FALSE),0)+IFERROR(VLOOKUP(B20,PREÇOS!$A$8:$K$87,6,FALSE),0)))</f>
        <v/>
      </c>
      <c r="I20" s="30" t="str">
        <f>IF(OR(E20="",G20="",H20=""),"",E20-G20-H20)</f>
        <v/>
      </c>
      <c r="J20" s="40" t="str">
        <f>IF(A20="","",TEXT(A20,"yyyy-mm"))</f>
        <v/>
      </c>
    </row>
    <row r="21" ht="22" customHeight="1">
      <c r="A21" s="41" t="n"/>
      <c r="B21" s="32" t="n"/>
      <c r="C21" s="42" t="n"/>
      <c r="D21" s="43" t="str">
        <f>IF(B21="","",IFERROR(VLOOKUP(B21,PREÇOS!$A$8:$K$87,9,FALSE),""))</f>
        <v/>
      </c>
      <c r="E21" s="35" t="str">
        <f>IF(OR(A21="",B21="",C21="",D21=""),"",C21*D21)</f>
        <v/>
      </c>
      <c r="F21" s="43" t="str">
        <f>IF(B21="","",IFERROR(VLOOKUP(B21,PREÇOS!$A$8:$K$87,3,FALSE)+VLOOKUP(B21,PREÇOS!$A$8:$K$87,4,FALSE),""))</f>
        <v/>
      </c>
      <c r="G21" s="35" t="str">
        <f>IF(OR(E21="",F21=""),"",C21*F21)</f>
        <v/>
      </c>
      <c r="H21" s="43" t="str">
        <f>IF(E21="","",E21*(IFERROR(VLOOKUP(B21,PREÇOS!$A$8:$K$87,5,FALSE),0)+IFERROR(VLOOKUP(B21,PREÇOS!$A$8:$K$87,6,FALSE),0)))</f>
        <v/>
      </c>
      <c r="I21" s="35" t="str">
        <f>IF(OR(E21="",G21="",H21=""),"",E21-G21-H21)</f>
        <v/>
      </c>
      <c r="J21" s="44" t="str">
        <f>IF(A21="","",TEXT(A21,"yyyy-mm"))</f>
        <v/>
      </c>
    </row>
    <row r="22" ht="22" customHeight="1">
      <c r="A22" s="37" t="n"/>
      <c r="B22" s="27" t="n"/>
      <c r="C22" s="38" t="n"/>
      <c r="D22" s="39" t="str">
        <f>IF(B22="","",IFERROR(VLOOKUP(B22,PREÇOS!$A$8:$K$87,9,FALSE),""))</f>
        <v/>
      </c>
      <c r="E22" s="30" t="str">
        <f>IF(OR(A22="",B22="",C22="",D22=""),"",C22*D22)</f>
        <v/>
      </c>
      <c r="F22" s="39" t="str">
        <f>IF(B22="","",IFERROR(VLOOKUP(B22,PREÇOS!$A$8:$K$87,3,FALSE)+VLOOKUP(B22,PREÇOS!$A$8:$K$87,4,FALSE),""))</f>
        <v/>
      </c>
      <c r="G22" s="30" t="str">
        <f>IF(OR(E22="",F22=""),"",C22*F22)</f>
        <v/>
      </c>
      <c r="H22" s="39" t="str">
        <f>IF(E22="","",E22*(IFERROR(VLOOKUP(B22,PREÇOS!$A$8:$K$87,5,FALSE),0)+IFERROR(VLOOKUP(B22,PREÇOS!$A$8:$K$87,6,FALSE),0)))</f>
        <v/>
      </c>
      <c r="I22" s="30" t="str">
        <f>IF(OR(E22="",G22="",H22=""),"",E22-G22-H22)</f>
        <v/>
      </c>
      <c r="J22" s="40" t="str">
        <f>IF(A22="","",TEXT(A22,"yyyy-mm"))</f>
        <v/>
      </c>
    </row>
    <row r="23" ht="22" customHeight="1">
      <c r="A23" s="41" t="n"/>
      <c r="B23" s="32" t="n"/>
      <c r="C23" s="42" t="n"/>
      <c r="D23" s="43" t="str">
        <f>IF(B23="","",IFERROR(VLOOKUP(B23,PREÇOS!$A$8:$K$87,9,FALSE),""))</f>
        <v/>
      </c>
      <c r="E23" s="35" t="str">
        <f>IF(OR(A23="",B23="",C23="",D23=""),"",C23*D23)</f>
        <v/>
      </c>
      <c r="F23" s="43" t="str">
        <f>IF(B23="","",IFERROR(VLOOKUP(B23,PREÇOS!$A$8:$K$87,3,FALSE)+VLOOKUP(B23,PREÇOS!$A$8:$K$87,4,FALSE),""))</f>
        <v/>
      </c>
      <c r="G23" s="35" t="str">
        <f>IF(OR(E23="",F23=""),"",C23*F23)</f>
        <v/>
      </c>
      <c r="H23" s="43" t="str">
        <f>IF(E23="","",E23*(IFERROR(VLOOKUP(B23,PREÇOS!$A$8:$K$87,5,FALSE),0)+IFERROR(VLOOKUP(B23,PREÇOS!$A$8:$K$87,6,FALSE),0)))</f>
        <v/>
      </c>
      <c r="I23" s="35" t="str">
        <f>IF(OR(E23="",G23="",H23=""),"",E23-G23-H23)</f>
        <v/>
      </c>
      <c r="J23" s="44" t="str">
        <f>IF(A23="","",TEXT(A23,"yyyy-mm"))</f>
        <v/>
      </c>
    </row>
    <row r="24" ht="22" customHeight="1">
      <c r="A24" s="37" t="n"/>
      <c r="B24" s="27" t="n"/>
      <c r="C24" s="38" t="n"/>
      <c r="D24" s="39" t="str">
        <f>IF(B24="","",IFERROR(VLOOKUP(B24,PREÇOS!$A$8:$K$87,9,FALSE),""))</f>
        <v/>
      </c>
      <c r="E24" s="30" t="str">
        <f>IF(OR(A24="",B24="",C24="",D24=""),"",C24*D24)</f>
        <v/>
      </c>
      <c r="F24" s="39" t="str">
        <f>IF(B24="","",IFERROR(VLOOKUP(B24,PREÇOS!$A$8:$K$87,3,FALSE)+VLOOKUP(B24,PREÇOS!$A$8:$K$87,4,FALSE),""))</f>
        <v/>
      </c>
      <c r="G24" s="30" t="str">
        <f>IF(OR(E24="",F24=""),"",C24*F24)</f>
        <v/>
      </c>
      <c r="H24" s="39" t="str">
        <f>IF(E24="","",E24*(IFERROR(VLOOKUP(B24,PREÇOS!$A$8:$K$87,5,FALSE),0)+IFERROR(VLOOKUP(B24,PREÇOS!$A$8:$K$87,6,FALSE),0)))</f>
        <v/>
      </c>
      <c r="I24" s="30" t="str">
        <f>IF(OR(E24="",G24="",H24=""),"",E24-G24-H24)</f>
        <v/>
      </c>
      <c r="J24" s="40" t="str">
        <f>IF(A24="","",TEXT(A24,"yyyy-mm"))</f>
        <v/>
      </c>
    </row>
    <row r="25" ht="22" customHeight="1">
      <c r="A25" s="41" t="n"/>
      <c r="B25" s="32" t="n"/>
      <c r="C25" s="42" t="n"/>
      <c r="D25" s="43" t="str">
        <f>IF(B25="","",IFERROR(VLOOKUP(B25,PREÇOS!$A$8:$K$87,9,FALSE),""))</f>
        <v/>
      </c>
      <c r="E25" s="35" t="str">
        <f>IF(OR(A25="",B25="",C25="",D25=""),"",C25*D25)</f>
        <v/>
      </c>
      <c r="F25" s="43" t="str">
        <f>IF(B25="","",IFERROR(VLOOKUP(B25,PREÇOS!$A$8:$K$87,3,FALSE)+VLOOKUP(B25,PREÇOS!$A$8:$K$87,4,FALSE),""))</f>
        <v/>
      </c>
      <c r="G25" s="35" t="str">
        <f>IF(OR(E25="",F25=""),"",C25*F25)</f>
        <v/>
      </c>
      <c r="H25" s="43" t="str">
        <f>IF(E25="","",E25*(IFERROR(VLOOKUP(B25,PREÇOS!$A$8:$K$87,5,FALSE),0)+IFERROR(VLOOKUP(B25,PREÇOS!$A$8:$K$87,6,FALSE),0)))</f>
        <v/>
      </c>
      <c r="I25" s="35" t="str">
        <f>IF(OR(E25="",G25="",H25=""),"",E25-G25-H25)</f>
        <v/>
      </c>
      <c r="J25" s="44" t="str">
        <f>IF(A25="","",TEXT(A25,"yyyy-mm"))</f>
        <v/>
      </c>
    </row>
    <row r="26" ht="22" customHeight="1">
      <c r="A26" s="37" t="n"/>
      <c r="B26" s="27" t="n"/>
      <c r="C26" s="38" t="n"/>
      <c r="D26" s="39" t="str">
        <f>IF(B26="","",IFERROR(VLOOKUP(B26,PREÇOS!$A$8:$K$87,9,FALSE),""))</f>
        <v/>
      </c>
      <c r="E26" s="30" t="str">
        <f>IF(OR(A26="",B26="",C26="",D26=""),"",C26*D26)</f>
        <v/>
      </c>
      <c r="F26" s="39" t="str">
        <f>IF(B26="","",IFERROR(VLOOKUP(B26,PREÇOS!$A$8:$K$87,3,FALSE)+VLOOKUP(B26,PREÇOS!$A$8:$K$87,4,FALSE),""))</f>
        <v/>
      </c>
      <c r="G26" s="30" t="str">
        <f>IF(OR(E26="",F26=""),"",C26*F26)</f>
        <v/>
      </c>
      <c r="H26" s="39" t="str">
        <f>IF(E26="","",E26*(IFERROR(VLOOKUP(B26,PREÇOS!$A$8:$K$87,5,FALSE),0)+IFERROR(VLOOKUP(B26,PREÇOS!$A$8:$K$87,6,FALSE),0)))</f>
        <v/>
      </c>
      <c r="I26" s="30" t="str">
        <f>IF(OR(E26="",G26="",H26=""),"",E26-G26-H26)</f>
        <v/>
      </c>
      <c r="J26" s="40" t="str">
        <f>IF(A26="","",TEXT(A26,"yyyy-mm"))</f>
        <v/>
      </c>
    </row>
    <row r="27" ht="22" customHeight="1">
      <c r="A27" s="41" t="n"/>
      <c r="B27" s="32" t="n"/>
      <c r="C27" s="42" t="n"/>
      <c r="D27" s="43" t="str">
        <f>IF(B27="","",IFERROR(VLOOKUP(B27,PREÇOS!$A$8:$K$87,9,FALSE),""))</f>
        <v/>
      </c>
      <c r="E27" s="35" t="str">
        <f>IF(OR(A27="",B27="",C27="",D27=""),"",C27*D27)</f>
        <v/>
      </c>
      <c r="F27" s="43" t="str">
        <f>IF(B27="","",IFERROR(VLOOKUP(B27,PREÇOS!$A$8:$K$87,3,FALSE)+VLOOKUP(B27,PREÇOS!$A$8:$K$87,4,FALSE),""))</f>
        <v/>
      </c>
      <c r="G27" s="35" t="str">
        <f>IF(OR(E27="",F27=""),"",C27*F27)</f>
        <v/>
      </c>
      <c r="H27" s="43" t="str">
        <f>IF(E27="","",E27*(IFERROR(VLOOKUP(B27,PREÇOS!$A$8:$K$87,5,FALSE),0)+IFERROR(VLOOKUP(B27,PREÇOS!$A$8:$K$87,6,FALSE),0)))</f>
        <v/>
      </c>
      <c r="I27" s="35" t="str">
        <f>IF(OR(E27="",G27="",H27=""),"",E27-G27-H27)</f>
        <v/>
      </c>
      <c r="J27" s="44" t="str">
        <f>IF(A27="","",TEXT(A27,"yyyy-mm"))</f>
        <v/>
      </c>
    </row>
    <row r="28" ht="22" customHeight="1">
      <c r="A28" s="37" t="n"/>
      <c r="B28" s="27" t="n"/>
      <c r="C28" s="38" t="n"/>
      <c r="D28" s="39" t="str">
        <f>IF(B28="","",IFERROR(VLOOKUP(B28,PREÇOS!$A$8:$K$87,9,FALSE),""))</f>
        <v/>
      </c>
      <c r="E28" s="30" t="str">
        <f>IF(OR(A28="",B28="",C28="",D28=""),"",C28*D28)</f>
        <v/>
      </c>
      <c r="F28" s="39" t="str">
        <f>IF(B28="","",IFERROR(VLOOKUP(B28,PREÇOS!$A$8:$K$87,3,FALSE)+VLOOKUP(B28,PREÇOS!$A$8:$K$87,4,FALSE),""))</f>
        <v/>
      </c>
      <c r="G28" s="30" t="str">
        <f>IF(OR(E28="",F28=""),"",C28*F28)</f>
        <v/>
      </c>
      <c r="H28" s="39" t="str">
        <f>IF(E28="","",E28*(IFERROR(VLOOKUP(B28,PREÇOS!$A$8:$K$87,5,FALSE),0)+IFERROR(VLOOKUP(B28,PREÇOS!$A$8:$K$87,6,FALSE),0)))</f>
        <v/>
      </c>
      <c r="I28" s="30" t="str">
        <f>IF(OR(E28="",G28="",H28=""),"",E28-G28-H28)</f>
        <v/>
      </c>
      <c r="J28" s="40" t="str">
        <f>IF(A28="","",TEXT(A28,"yyyy-mm"))</f>
        <v/>
      </c>
    </row>
    <row r="29" ht="22" customHeight="1">
      <c r="A29" s="41" t="n"/>
      <c r="B29" s="32" t="n"/>
      <c r="C29" s="42" t="n"/>
      <c r="D29" s="43" t="str">
        <f>IF(B29="","",IFERROR(VLOOKUP(B29,PREÇOS!$A$8:$K$87,9,FALSE),""))</f>
        <v/>
      </c>
      <c r="E29" s="35" t="str">
        <f>IF(OR(A29="",B29="",C29="",D29=""),"",C29*D29)</f>
        <v/>
      </c>
      <c r="F29" s="43" t="str">
        <f>IF(B29="","",IFERROR(VLOOKUP(B29,PREÇOS!$A$8:$K$87,3,FALSE)+VLOOKUP(B29,PREÇOS!$A$8:$K$87,4,FALSE),""))</f>
        <v/>
      </c>
      <c r="G29" s="35" t="str">
        <f>IF(OR(E29="",F29=""),"",C29*F29)</f>
        <v/>
      </c>
      <c r="H29" s="43" t="str">
        <f>IF(E29="","",E29*(IFERROR(VLOOKUP(B29,PREÇOS!$A$8:$K$87,5,FALSE),0)+IFERROR(VLOOKUP(B29,PREÇOS!$A$8:$K$87,6,FALSE),0)))</f>
        <v/>
      </c>
      <c r="I29" s="35" t="str">
        <f>IF(OR(E29="",G29="",H29=""),"",E29-G29-H29)</f>
        <v/>
      </c>
      <c r="J29" s="44" t="str">
        <f>IF(A29="","",TEXT(A29,"yyyy-mm"))</f>
        <v/>
      </c>
    </row>
    <row r="30" ht="22" customHeight="1">
      <c r="A30" s="37" t="n"/>
      <c r="B30" s="27" t="n"/>
      <c r="C30" s="38" t="n"/>
      <c r="D30" s="39" t="str">
        <f>IF(B30="","",IFERROR(VLOOKUP(B30,PREÇOS!$A$8:$K$87,9,FALSE),""))</f>
        <v/>
      </c>
      <c r="E30" s="30" t="str">
        <f>IF(OR(A30="",B30="",C30="",D30=""),"",C30*D30)</f>
        <v/>
      </c>
      <c r="F30" s="39" t="str">
        <f>IF(B30="","",IFERROR(VLOOKUP(B30,PREÇOS!$A$8:$K$87,3,FALSE)+VLOOKUP(B30,PREÇOS!$A$8:$K$87,4,FALSE),""))</f>
        <v/>
      </c>
      <c r="G30" s="30" t="str">
        <f>IF(OR(E30="",F30=""),"",C30*F30)</f>
        <v/>
      </c>
      <c r="H30" s="39" t="str">
        <f>IF(E30="","",E30*(IFERROR(VLOOKUP(B30,PREÇOS!$A$8:$K$87,5,FALSE),0)+IFERROR(VLOOKUP(B30,PREÇOS!$A$8:$K$87,6,FALSE),0)))</f>
        <v/>
      </c>
      <c r="I30" s="30" t="str">
        <f>IF(OR(E30="",G30="",H30=""),"",E30-G30-H30)</f>
        <v/>
      </c>
      <c r="J30" s="40" t="str">
        <f>IF(A30="","",TEXT(A30,"yyyy-mm"))</f>
        <v/>
      </c>
    </row>
    <row r="31" ht="22" customHeight="1">
      <c r="A31" s="41" t="n"/>
      <c r="B31" s="32" t="n"/>
      <c r="C31" s="42" t="n"/>
      <c r="D31" s="43" t="str">
        <f>IF(B31="","",IFERROR(VLOOKUP(B31,PREÇOS!$A$8:$K$87,9,FALSE),""))</f>
        <v/>
      </c>
      <c r="E31" s="35" t="str">
        <f>IF(OR(A31="",B31="",C31="",D31=""),"",C31*D31)</f>
        <v/>
      </c>
      <c r="F31" s="43" t="str">
        <f>IF(B31="","",IFERROR(VLOOKUP(B31,PREÇOS!$A$8:$K$87,3,FALSE)+VLOOKUP(B31,PREÇOS!$A$8:$K$87,4,FALSE),""))</f>
        <v/>
      </c>
      <c r="G31" s="35" t="str">
        <f>IF(OR(E31="",F31=""),"",C31*F31)</f>
        <v/>
      </c>
      <c r="H31" s="43" t="str">
        <f>IF(E31="","",E31*(IFERROR(VLOOKUP(B31,PREÇOS!$A$8:$K$87,5,FALSE),0)+IFERROR(VLOOKUP(B31,PREÇOS!$A$8:$K$87,6,FALSE),0)))</f>
        <v/>
      </c>
      <c r="I31" s="35" t="str">
        <f>IF(OR(E31="",G31="",H31=""),"",E31-G31-H31)</f>
        <v/>
      </c>
      <c r="J31" s="44" t="str">
        <f>IF(A31="","",TEXT(A31,"yyyy-mm"))</f>
        <v/>
      </c>
    </row>
    <row r="32" ht="22" customHeight="1">
      <c r="A32" s="37" t="n"/>
      <c r="B32" s="27" t="n"/>
      <c r="C32" s="38" t="n"/>
      <c r="D32" s="39" t="str">
        <f>IF(B32="","",IFERROR(VLOOKUP(B32,PREÇOS!$A$8:$K$87,9,FALSE),""))</f>
        <v/>
      </c>
      <c r="E32" s="30" t="str">
        <f>IF(OR(A32="",B32="",C32="",D32=""),"",C32*D32)</f>
        <v/>
      </c>
      <c r="F32" s="39" t="str">
        <f>IF(B32="","",IFERROR(VLOOKUP(B32,PREÇOS!$A$8:$K$87,3,FALSE)+VLOOKUP(B32,PREÇOS!$A$8:$K$87,4,FALSE),""))</f>
        <v/>
      </c>
      <c r="G32" s="30" t="str">
        <f>IF(OR(E32="",F32=""),"",C32*F32)</f>
        <v/>
      </c>
      <c r="H32" s="39" t="str">
        <f>IF(E32="","",E32*(IFERROR(VLOOKUP(B32,PREÇOS!$A$8:$K$87,5,FALSE),0)+IFERROR(VLOOKUP(B32,PREÇOS!$A$8:$K$87,6,FALSE),0)))</f>
        <v/>
      </c>
      <c r="I32" s="30" t="str">
        <f>IF(OR(E32="",G32="",H32=""),"",E32-G32-H32)</f>
        <v/>
      </c>
      <c r="J32" s="40" t="str">
        <f>IF(A32="","",TEXT(A32,"yyyy-mm"))</f>
        <v/>
      </c>
    </row>
    <row r="33" ht="22" customHeight="1">
      <c r="A33" s="41" t="n"/>
      <c r="B33" s="32" t="n"/>
      <c r="C33" s="42" t="n"/>
      <c r="D33" s="43" t="str">
        <f>IF(B33="","",IFERROR(VLOOKUP(B33,PREÇOS!$A$8:$K$87,9,FALSE),""))</f>
        <v/>
      </c>
      <c r="E33" s="35" t="str">
        <f>IF(OR(A33="",B33="",C33="",D33=""),"",C33*D33)</f>
        <v/>
      </c>
      <c r="F33" s="43" t="str">
        <f>IF(B33="","",IFERROR(VLOOKUP(B33,PREÇOS!$A$8:$K$87,3,FALSE)+VLOOKUP(B33,PREÇOS!$A$8:$K$87,4,FALSE),""))</f>
        <v/>
      </c>
      <c r="G33" s="35" t="str">
        <f>IF(OR(E33="",F33=""),"",C33*F33)</f>
        <v/>
      </c>
      <c r="H33" s="43" t="str">
        <f>IF(E33="","",E33*(IFERROR(VLOOKUP(B33,PREÇOS!$A$8:$K$87,5,FALSE),0)+IFERROR(VLOOKUP(B33,PREÇOS!$A$8:$K$87,6,FALSE),0)))</f>
        <v/>
      </c>
      <c r="I33" s="35" t="str">
        <f>IF(OR(E33="",G33="",H33=""),"",E33-G33-H33)</f>
        <v/>
      </c>
      <c r="J33" s="44" t="str">
        <f>IF(A33="","",TEXT(A33,"yyyy-mm"))</f>
        <v/>
      </c>
    </row>
    <row r="34" ht="22" customHeight="1">
      <c r="A34" s="37" t="n"/>
      <c r="B34" s="27" t="n"/>
      <c r="C34" s="38" t="n"/>
      <c r="D34" s="39" t="str">
        <f>IF(B34="","",IFERROR(VLOOKUP(B34,PREÇOS!$A$8:$K$87,9,FALSE),""))</f>
        <v/>
      </c>
      <c r="E34" s="30" t="str">
        <f>IF(OR(A34="",B34="",C34="",D34=""),"",C34*D34)</f>
        <v/>
      </c>
      <c r="F34" s="39" t="str">
        <f>IF(B34="","",IFERROR(VLOOKUP(B34,PREÇOS!$A$8:$K$87,3,FALSE)+VLOOKUP(B34,PREÇOS!$A$8:$K$87,4,FALSE),""))</f>
        <v/>
      </c>
      <c r="G34" s="30" t="str">
        <f>IF(OR(E34="",F34=""),"",C34*F34)</f>
        <v/>
      </c>
      <c r="H34" s="39" t="str">
        <f>IF(E34="","",E34*(IFERROR(VLOOKUP(B34,PREÇOS!$A$8:$K$87,5,FALSE),0)+IFERROR(VLOOKUP(B34,PREÇOS!$A$8:$K$87,6,FALSE),0)))</f>
        <v/>
      </c>
      <c r="I34" s="30" t="str">
        <f>IF(OR(E34="",G34="",H34=""),"",E34-G34-H34)</f>
        <v/>
      </c>
      <c r="J34" s="40" t="str">
        <f>IF(A34="","",TEXT(A34,"yyyy-mm"))</f>
        <v/>
      </c>
    </row>
    <row r="35" ht="22" customHeight="1">
      <c r="A35" s="41" t="n"/>
      <c r="B35" s="32" t="n"/>
      <c r="C35" s="42" t="n"/>
      <c r="D35" s="43" t="str">
        <f>IF(B35="","",IFERROR(VLOOKUP(B35,PREÇOS!$A$8:$K$87,9,FALSE),""))</f>
        <v/>
      </c>
      <c r="E35" s="35" t="str">
        <f>IF(OR(A35="",B35="",C35="",D35=""),"",C35*D35)</f>
        <v/>
      </c>
      <c r="F35" s="43" t="str">
        <f>IF(B35="","",IFERROR(VLOOKUP(B35,PREÇOS!$A$8:$K$87,3,FALSE)+VLOOKUP(B35,PREÇOS!$A$8:$K$87,4,FALSE),""))</f>
        <v/>
      </c>
      <c r="G35" s="35" t="str">
        <f>IF(OR(E35="",F35=""),"",C35*F35)</f>
        <v/>
      </c>
      <c r="H35" s="43" t="str">
        <f>IF(E35="","",E35*(IFERROR(VLOOKUP(B35,PREÇOS!$A$8:$K$87,5,FALSE),0)+IFERROR(VLOOKUP(B35,PREÇOS!$A$8:$K$87,6,FALSE),0)))</f>
        <v/>
      </c>
      <c r="I35" s="35" t="str">
        <f>IF(OR(E35="",G35="",H35=""),"",E35-G35-H35)</f>
        <v/>
      </c>
      <c r="J35" s="44" t="str">
        <f>IF(A35="","",TEXT(A35,"yyyy-mm"))</f>
        <v/>
      </c>
    </row>
    <row r="36" ht="22" customHeight="1">
      <c r="A36" s="37" t="n"/>
      <c r="B36" s="27" t="n"/>
      <c r="C36" s="38" t="n"/>
      <c r="D36" s="39" t="str">
        <f>IF(B36="","",IFERROR(VLOOKUP(B36,PREÇOS!$A$8:$K$87,9,FALSE),""))</f>
        <v/>
      </c>
      <c r="E36" s="30" t="str">
        <f>IF(OR(A36="",B36="",C36="",D36=""),"",C36*D36)</f>
        <v/>
      </c>
      <c r="F36" s="39" t="str">
        <f>IF(B36="","",IFERROR(VLOOKUP(B36,PREÇOS!$A$8:$K$87,3,FALSE)+VLOOKUP(B36,PREÇOS!$A$8:$K$87,4,FALSE),""))</f>
        <v/>
      </c>
      <c r="G36" s="30" t="str">
        <f>IF(OR(E36="",F36=""),"",C36*F36)</f>
        <v/>
      </c>
      <c r="H36" s="39" t="str">
        <f>IF(E36="","",E36*(IFERROR(VLOOKUP(B36,PREÇOS!$A$8:$K$87,5,FALSE),0)+IFERROR(VLOOKUP(B36,PREÇOS!$A$8:$K$87,6,FALSE),0)))</f>
        <v/>
      </c>
      <c r="I36" s="30" t="str">
        <f>IF(OR(E36="",G36="",H36=""),"",E36-G36-H36)</f>
        <v/>
      </c>
      <c r="J36" s="40" t="str">
        <f>IF(A36="","",TEXT(A36,"yyyy-mm"))</f>
        <v/>
      </c>
    </row>
    <row r="37" ht="22" customHeight="1">
      <c r="A37" s="41" t="n"/>
      <c r="B37" s="32" t="n"/>
      <c r="C37" s="42" t="n"/>
      <c r="D37" s="43" t="str">
        <f>IF(B37="","",IFERROR(VLOOKUP(B37,PREÇOS!$A$8:$K$87,9,FALSE),""))</f>
        <v/>
      </c>
      <c r="E37" s="35" t="str">
        <f>IF(OR(A37="",B37="",C37="",D37=""),"",C37*D37)</f>
        <v/>
      </c>
      <c r="F37" s="43" t="str">
        <f>IF(B37="","",IFERROR(VLOOKUP(B37,PREÇOS!$A$8:$K$87,3,FALSE)+VLOOKUP(B37,PREÇOS!$A$8:$K$87,4,FALSE),""))</f>
        <v/>
      </c>
      <c r="G37" s="35" t="str">
        <f>IF(OR(E37="",F37=""),"",C37*F37)</f>
        <v/>
      </c>
      <c r="H37" s="43" t="str">
        <f>IF(E37="","",E37*(IFERROR(VLOOKUP(B37,PREÇOS!$A$8:$K$87,5,FALSE),0)+IFERROR(VLOOKUP(B37,PREÇOS!$A$8:$K$87,6,FALSE),0)))</f>
        <v/>
      </c>
      <c r="I37" s="35" t="str">
        <f>IF(OR(E37="",G37="",H37=""),"",E37-G37-H37)</f>
        <v/>
      </c>
      <c r="J37" s="44" t="str">
        <f>IF(A37="","",TEXT(A37,"yyyy-mm"))</f>
        <v/>
      </c>
    </row>
    <row r="38" ht="22" customHeight="1">
      <c r="A38" s="37" t="n"/>
      <c r="B38" s="27" t="n"/>
      <c r="C38" s="38" t="n"/>
      <c r="D38" s="39" t="str">
        <f>IF(B38="","",IFERROR(VLOOKUP(B38,PREÇOS!$A$8:$K$87,9,FALSE),""))</f>
        <v/>
      </c>
      <c r="E38" s="30" t="str">
        <f>IF(OR(A38="",B38="",C38="",D38=""),"",C38*D38)</f>
        <v/>
      </c>
      <c r="F38" s="39" t="str">
        <f>IF(B38="","",IFERROR(VLOOKUP(B38,PREÇOS!$A$8:$K$87,3,FALSE)+VLOOKUP(B38,PREÇOS!$A$8:$K$87,4,FALSE),""))</f>
        <v/>
      </c>
      <c r="G38" s="30" t="str">
        <f>IF(OR(E38="",F38=""),"",C38*F38)</f>
        <v/>
      </c>
      <c r="H38" s="39" t="str">
        <f>IF(E38="","",E38*(IFERROR(VLOOKUP(B38,PREÇOS!$A$8:$K$87,5,FALSE),0)+IFERROR(VLOOKUP(B38,PREÇOS!$A$8:$K$87,6,FALSE),0)))</f>
        <v/>
      </c>
      <c r="I38" s="30" t="str">
        <f>IF(OR(E38="",G38="",H38=""),"",E38-G38-H38)</f>
        <v/>
      </c>
      <c r="J38" s="40" t="str">
        <f>IF(A38="","",TEXT(A38,"yyyy-mm"))</f>
        <v/>
      </c>
    </row>
    <row r="39" ht="22" customHeight="1">
      <c r="A39" s="41" t="n"/>
      <c r="B39" s="32" t="n"/>
      <c r="C39" s="42" t="n"/>
      <c r="D39" s="43" t="str">
        <f>IF(B39="","",IFERROR(VLOOKUP(B39,PREÇOS!$A$8:$K$87,9,FALSE),""))</f>
        <v/>
      </c>
      <c r="E39" s="35" t="str">
        <f>IF(OR(A39="",B39="",C39="",D39=""),"",C39*D39)</f>
        <v/>
      </c>
      <c r="F39" s="43" t="str">
        <f>IF(B39="","",IFERROR(VLOOKUP(B39,PREÇOS!$A$8:$K$87,3,FALSE)+VLOOKUP(B39,PREÇOS!$A$8:$K$87,4,FALSE),""))</f>
        <v/>
      </c>
      <c r="G39" s="35" t="str">
        <f>IF(OR(E39="",F39=""),"",C39*F39)</f>
        <v/>
      </c>
      <c r="H39" s="43" t="str">
        <f>IF(E39="","",E39*(IFERROR(VLOOKUP(B39,PREÇOS!$A$8:$K$87,5,FALSE),0)+IFERROR(VLOOKUP(B39,PREÇOS!$A$8:$K$87,6,FALSE),0)))</f>
        <v/>
      </c>
      <c r="I39" s="35" t="str">
        <f>IF(OR(E39="",G39="",H39=""),"",E39-G39-H39)</f>
        <v/>
      </c>
      <c r="J39" s="44" t="str">
        <f>IF(A39="","",TEXT(A39,"yyyy-mm"))</f>
        <v/>
      </c>
    </row>
    <row r="40" ht="22" customHeight="1">
      <c r="A40" s="37" t="n"/>
      <c r="B40" s="27" t="n"/>
      <c r="C40" s="38" t="n"/>
      <c r="D40" s="39" t="str">
        <f>IF(B40="","",IFERROR(VLOOKUP(B40,PREÇOS!$A$8:$K$87,9,FALSE),""))</f>
        <v/>
      </c>
      <c r="E40" s="30" t="str">
        <f>IF(OR(A40="",B40="",C40="",D40=""),"",C40*D40)</f>
        <v/>
      </c>
      <c r="F40" s="39" t="str">
        <f>IF(B40="","",IFERROR(VLOOKUP(B40,PREÇOS!$A$8:$K$87,3,FALSE)+VLOOKUP(B40,PREÇOS!$A$8:$K$87,4,FALSE),""))</f>
        <v/>
      </c>
      <c r="G40" s="30" t="str">
        <f>IF(OR(E40="",F40=""),"",C40*F40)</f>
        <v/>
      </c>
      <c r="H40" s="39" t="str">
        <f>IF(E40="","",E40*(IFERROR(VLOOKUP(B40,PREÇOS!$A$8:$K$87,5,FALSE),0)+IFERROR(VLOOKUP(B40,PREÇOS!$A$8:$K$87,6,FALSE),0)))</f>
        <v/>
      </c>
      <c r="I40" s="30" t="str">
        <f>IF(OR(E40="",G40="",H40=""),"",E40-G40-H40)</f>
        <v/>
      </c>
      <c r="J40" s="40" t="str">
        <f>IF(A40="","",TEXT(A40,"yyyy-mm"))</f>
        <v/>
      </c>
    </row>
    <row r="41" ht="22" customHeight="1">
      <c r="A41" s="41" t="n"/>
      <c r="B41" s="32" t="n"/>
      <c r="C41" s="42" t="n"/>
      <c r="D41" s="43" t="str">
        <f>IF(B41="","",IFERROR(VLOOKUP(B41,PREÇOS!$A$8:$K$87,9,FALSE),""))</f>
        <v/>
      </c>
      <c r="E41" s="35" t="str">
        <f>IF(OR(A41="",B41="",C41="",D41=""),"",C41*D41)</f>
        <v/>
      </c>
      <c r="F41" s="43" t="str">
        <f>IF(B41="","",IFERROR(VLOOKUP(B41,PREÇOS!$A$8:$K$87,3,FALSE)+VLOOKUP(B41,PREÇOS!$A$8:$K$87,4,FALSE),""))</f>
        <v/>
      </c>
      <c r="G41" s="35" t="str">
        <f>IF(OR(E41="",F41=""),"",C41*F41)</f>
        <v/>
      </c>
      <c r="H41" s="43" t="str">
        <f>IF(E41="","",E41*(IFERROR(VLOOKUP(B41,PREÇOS!$A$8:$K$87,5,FALSE),0)+IFERROR(VLOOKUP(B41,PREÇOS!$A$8:$K$87,6,FALSE),0)))</f>
        <v/>
      </c>
      <c r="I41" s="35" t="str">
        <f>IF(OR(E41="",G41="",H41=""),"",E41-G41-H41)</f>
        <v/>
      </c>
      <c r="J41" s="44" t="str">
        <f>IF(A41="","",TEXT(A41,"yyyy-mm"))</f>
        <v/>
      </c>
    </row>
    <row r="42" ht="22" customHeight="1">
      <c r="A42" s="37" t="n"/>
      <c r="B42" s="27" t="n"/>
      <c r="C42" s="38" t="n"/>
      <c r="D42" s="39" t="str">
        <f>IF(B42="","",IFERROR(VLOOKUP(B42,PREÇOS!$A$8:$K$87,9,FALSE),""))</f>
        <v/>
      </c>
      <c r="E42" s="30" t="str">
        <f>IF(OR(A42="",B42="",C42="",D42=""),"",C42*D42)</f>
        <v/>
      </c>
      <c r="F42" s="39" t="str">
        <f>IF(B42="","",IFERROR(VLOOKUP(B42,PREÇOS!$A$8:$K$87,3,FALSE)+VLOOKUP(B42,PREÇOS!$A$8:$K$87,4,FALSE),""))</f>
        <v/>
      </c>
      <c r="G42" s="30" t="str">
        <f>IF(OR(E42="",F42=""),"",C42*F42)</f>
        <v/>
      </c>
      <c r="H42" s="39" t="str">
        <f>IF(E42="","",E42*(IFERROR(VLOOKUP(B42,PREÇOS!$A$8:$K$87,5,FALSE),0)+IFERROR(VLOOKUP(B42,PREÇOS!$A$8:$K$87,6,FALSE),0)))</f>
        <v/>
      </c>
      <c r="I42" s="30" t="str">
        <f>IF(OR(E42="",G42="",H42=""),"",E42-G42-H42)</f>
        <v/>
      </c>
      <c r="J42" s="40" t="str">
        <f>IF(A42="","",TEXT(A42,"yyyy-mm"))</f>
        <v/>
      </c>
    </row>
    <row r="43" ht="22" customHeight="1">
      <c r="A43" s="41" t="n"/>
      <c r="B43" s="32" t="n"/>
      <c r="C43" s="42" t="n"/>
      <c r="D43" s="43" t="str">
        <f>IF(B43="","",IFERROR(VLOOKUP(B43,PREÇOS!$A$8:$K$87,9,FALSE),""))</f>
        <v/>
      </c>
      <c r="E43" s="35" t="str">
        <f>IF(OR(A43="",B43="",C43="",D43=""),"",C43*D43)</f>
        <v/>
      </c>
      <c r="F43" s="43" t="str">
        <f>IF(B43="","",IFERROR(VLOOKUP(B43,PREÇOS!$A$8:$K$87,3,FALSE)+VLOOKUP(B43,PREÇOS!$A$8:$K$87,4,FALSE),""))</f>
        <v/>
      </c>
      <c r="G43" s="35" t="str">
        <f>IF(OR(E43="",F43=""),"",C43*F43)</f>
        <v/>
      </c>
      <c r="H43" s="43" t="str">
        <f>IF(E43="","",E43*(IFERROR(VLOOKUP(B43,PREÇOS!$A$8:$K$87,5,FALSE),0)+IFERROR(VLOOKUP(B43,PREÇOS!$A$8:$K$87,6,FALSE),0)))</f>
        <v/>
      </c>
      <c r="I43" s="35" t="str">
        <f>IF(OR(E43="",G43="",H43=""),"",E43-G43-H43)</f>
        <v/>
      </c>
      <c r="J43" s="44" t="str">
        <f>IF(A43="","",TEXT(A43,"yyyy-mm"))</f>
        <v/>
      </c>
    </row>
    <row r="44" ht="22" customHeight="1">
      <c r="A44" s="37" t="n"/>
      <c r="B44" s="27" t="n"/>
      <c r="C44" s="38" t="n"/>
      <c r="D44" s="39" t="str">
        <f>IF(B44="","",IFERROR(VLOOKUP(B44,PREÇOS!$A$8:$K$87,9,FALSE),""))</f>
        <v/>
      </c>
      <c r="E44" s="30" t="str">
        <f>IF(OR(A44="",B44="",C44="",D44=""),"",C44*D44)</f>
        <v/>
      </c>
      <c r="F44" s="39" t="str">
        <f>IF(B44="","",IFERROR(VLOOKUP(B44,PREÇOS!$A$8:$K$87,3,FALSE)+VLOOKUP(B44,PREÇOS!$A$8:$K$87,4,FALSE),""))</f>
        <v/>
      </c>
      <c r="G44" s="30" t="str">
        <f>IF(OR(E44="",F44=""),"",C44*F44)</f>
        <v/>
      </c>
      <c r="H44" s="39" t="str">
        <f>IF(E44="","",E44*(IFERROR(VLOOKUP(B44,PREÇOS!$A$8:$K$87,5,FALSE),0)+IFERROR(VLOOKUP(B44,PREÇOS!$A$8:$K$87,6,FALSE),0)))</f>
        <v/>
      </c>
      <c r="I44" s="30" t="str">
        <f>IF(OR(E44="",G44="",H44=""),"",E44-G44-H44)</f>
        <v/>
      </c>
      <c r="J44" s="40" t="str">
        <f>IF(A44="","",TEXT(A44,"yyyy-mm"))</f>
        <v/>
      </c>
    </row>
    <row r="45" ht="22" customHeight="1">
      <c r="A45" s="41" t="n"/>
      <c r="B45" s="32" t="n"/>
      <c r="C45" s="42" t="n"/>
      <c r="D45" s="43" t="str">
        <f>IF(B45="","",IFERROR(VLOOKUP(B45,PREÇOS!$A$8:$K$87,9,FALSE),""))</f>
        <v/>
      </c>
      <c r="E45" s="35" t="str">
        <f>IF(OR(A45="",B45="",C45="",D45=""),"",C45*D45)</f>
        <v/>
      </c>
      <c r="F45" s="43" t="str">
        <f>IF(B45="","",IFERROR(VLOOKUP(B45,PREÇOS!$A$8:$K$87,3,FALSE)+VLOOKUP(B45,PREÇOS!$A$8:$K$87,4,FALSE),""))</f>
        <v/>
      </c>
      <c r="G45" s="35" t="str">
        <f>IF(OR(E45="",F45=""),"",C45*F45)</f>
        <v/>
      </c>
      <c r="H45" s="43" t="str">
        <f>IF(E45="","",E45*(IFERROR(VLOOKUP(B45,PREÇOS!$A$8:$K$87,5,FALSE),0)+IFERROR(VLOOKUP(B45,PREÇOS!$A$8:$K$87,6,FALSE),0)))</f>
        <v/>
      </c>
      <c r="I45" s="35" t="str">
        <f>IF(OR(E45="",G45="",H45=""),"",E45-G45-H45)</f>
        <v/>
      </c>
      <c r="J45" s="44" t="str">
        <f>IF(A45="","",TEXT(A45,"yyyy-mm"))</f>
        <v/>
      </c>
    </row>
    <row r="46" ht="22" customHeight="1">
      <c r="A46" s="37" t="n"/>
      <c r="B46" s="27" t="n"/>
      <c r="C46" s="38" t="n"/>
      <c r="D46" s="39" t="str">
        <f>IF(B46="","",IFERROR(VLOOKUP(B46,PREÇOS!$A$8:$K$87,9,FALSE),""))</f>
        <v/>
      </c>
      <c r="E46" s="30" t="str">
        <f>IF(OR(A46="",B46="",C46="",D46=""),"",C46*D46)</f>
        <v/>
      </c>
      <c r="F46" s="39" t="str">
        <f>IF(B46="","",IFERROR(VLOOKUP(B46,PREÇOS!$A$8:$K$87,3,FALSE)+VLOOKUP(B46,PREÇOS!$A$8:$K$87,4,FALSE),""))</f>
        <v/>
      </c>
      <c r="G46" s="30" t="str">
        <f>IF(OR(E46="",F46=""),"",C46*F46)</f>
        <v/>
      </c>
      <c r="H46" s="39" t="str">
        <f>IF(E46="","",E46*(IFERROR(VLOOKUP(B46,PREÇOS!$A$8:$K$87,5,FALSE),0)+IFERROR(VLOOKUP(B46,PREÇOS!$A$8:$K$87,6,FALSE),0)))</f>
        <v/>
      </c>
      <c r="I46" s="30" t="str">
        <f>IF(OR(E46="",G46="",H46=""),"",E46-G46-H46)</f>
        <v/>
      </c>
      <c r="J46" s="40" t="str">
        <f>IF(A46="","",TEXT(A46,"yyyy-mm"))</f>
        <v/>
      </c>
    </row>
    <row r="47" ht="22" customHeight="1">
      <c r="A47" s="41" t="n"/>
      <c r="B47" s="32" t="n"/>
      <c r="C47" s="42" t="n"/>
      <c r="D47" s="43" t="str">
        <f>IF(B47="","",IFERROR(VLOOKUP(B47,PREÇOS!$A$8:$K$87,9,FALSE),""))</f>
        <v/>
      </c>
      <c r="E47" s="35" t="str">
        <f>IF(OR(A47="",B47="",C47="",D47=""),"",C47*D47)</f>
        <v/>
      </c>
      <c r="F47" s="43" t="str">
        <f>IF(B47="","",IFERROR(VLOOKUP(B47,PREÇOS!$A$8:$K$87,3,FALSE)+VLOOKUP(B47,PREÇOS!$A$8:$K$87,4,FALSE),""))</f>
        <v/>
      </c>
      <c r="G47" s="35" t="str">
        <f>IF(OR(E47="",F47=""),"",C47*F47)</f>
        <v/>
      </c>
      <c r="H47" s="43" t="str">
        <f>IF(E47="","",E47*(IFERROR(VLOOKUP(B47,PREÇOS!$A$8:$K$87,5,FALSE),0)+IFERROR(VLOOKUP(B47,PREÇOS!$A$8:$K$87,6,FALSE),0)))</f>
        <v/>
      </c>
      <c r="I47" s="35" t="str">
        <f>IF(OR(E47="",G47="",H47=""),"",E47-G47-H47)</f>
        <v/>
      </c>
      <c r="J47" s="44" t="str">
        <f>IF(A47="","",TEXT(A47,"yyyy-mm"))</f>
        <v/>
      </c>
    </row>
    <row r="48" ht="22" customHeight="1">
      <c r="A48" s="37" t="n"/>
      <c r="B48" s="27" t="n"/>
      <c r="C48" s="38" t="n"/>
      <c r="D48" s="39" t="str">
        <f>IF(B48="","",IFERROR(VLOOKUP(B48,PREÇOS!$A$8:$K$87,9,FALSE),""))</f>
        <v/>
      </c>
      <c r="E48" s="30" t="str">
        <f>IF(OR(A48="",B48="",C48="",D48=""),"",C48*D48)</f>
        <v/>
      </c>
      <c r="F48" s="39" t="str">
        <f>IF(B48="","",IFERROR(VLOOKUP(B48,PREÇOS!$A$8:$K$87,3,FALSE)+VLOOKUP(B48,PREÇOS!$A$8:$K$87,4,FALSE),""))</f>
        <v/>
      </c>
      <c r="G48" s="30" t="str">
        <f>IF(OR(E48="",F48=""),"",C48*F48)</f>
        <v/>
      </c>
      <c r="H48" s="39" t="str">
        <f>IF(E48="","",E48*(IFERROR(VLOOKUP(B48,PREÇOS!$A$8:$K$87,5,FALSE),0)+IFERROR(VLOOKUP(B48,PREÇOS!$A$8:$K$87,6,FALSE),0)))</f>
        <v/>
      </c>
      <c r="I48" s="30" t="str">
        <f>IF(OR(E48="",G48="",H48=""),"",E48-G48-H48)</f>
        <v/>
      </c>
      <c r="J48" s="40" t="str">
        <f>IF(A48="","",TEXT(A48,"yyyy-mm"))</f>
        <v/>
      </c>
    </row>
    <row r="49" ht="22" customHeight="1">
      <c r="A49" s="41" t="n"/>
      <c r="B49" s="32" t="n"/>
      <c r="C49" s="42" t="n"/>
      <c r="D49" s="43" t="str">
        <f>IF(B49="","",IFERROR(VLOOKUP(B49,PREÇOS!$A$8:$K$87,9,FALSE),""))</f>
        <v/>
      </c>
      <c r="E49" s="35" t="str">
        <f>IF(OR(A49="",B49="",C49="",D49=""),"",C49*D49)</f>
        <v/>
      </c>
      <c r="F49" s="43" t="str">
        <f>IF(B49="","",IFERROR(VLOOKUP(B49,PREÇOS!$A$8:$K$87,3,FALSE)+VLOOKUP(B49,PREÇOS!$A$8:$K$87,4,FALSE),""))</f>
        <v/>
      </c>
      <c r="G49" s="35" t="str">
        <f>IF(OR(E49="",F49=""),"",C49*F49)</f>
        <v/>
      </c>
      <c r="H49" s="43" t="str">
        <f>IF(E49="","",E49*(IFERROR(VLOOKUP(B49,PREÇOS!$A$8:$K$87,5,FALSE),0)+IFERROR(VLOOKUP(B49,PREÇOS!$A$8:$K$87,6,FALSE),0)))</f>
        <v/>
      </c>
      <c r="I49" s="35" t="str">
        <f>IF(OR(E49="",G49="",H49=""),"",E49-G49-H49)</f>
        <v/>
      </c>
      <c r="J49" s="44" t="str">
        <f>IF(A49="","",TEXT(A49,"yyyy-mm"))</f>
        <v/>
      </c>
    </row>
    <row r="50" ht="22" customHeight="1">
      <c r="A50" s="37" t="n"/>
      <c r="B50" s="27" t="n"/>
      <c r="C50" s="38" t="n"/>
      <c r="D50" s="39" t="str">
        <f>IF(B50="","",IFERROR(VLOOKUP(B50,PREÇOS!$A$8:$K$87,9,FALSE),""))</f>
        <v/>
      </c>
      <c r="E50" s="30" t="str">
        <f>IF(OR(A50="",B50="",C50="",D50=""),"",C50*D50)</f>
        <v/>
      </c>
      <c r="F50" s="39" t="str">
        <f>IF(B50="","",IFERROR(VLOOKUP(B50,PREÇOS!$A$8:$K$87,3,FALSE)+VLOOKUP(B50,PREÇOS!$A$8:$K$87,4,FALSE),""))</f>
        <v/>
      </c>
      <c r="G50" s="30" t="str">
        <f>IF(OR(E50="",F50=""),"",C50*F50)</f>
        <v/>
      </c>
      <c r="H50" s="39" t="str">
        <f>IF(E50="","",E50*(IFERROR(VLOOKUP(B50,PREÇOS!$A$8:$K$87,5,FALSE),0)+IFERROR(VLOOKUP(B50,PREÇOS!$A$8:$K$87,6,FALSE),0)))</f>
        <v/>
      </c>
      <c r="I50" s="30" t="str">
        <f>IF(OR(E50="",G50="",H50=""),"",E50-G50-H50)</f>
        <v/>
      </c>
      <c r="J50" s="40" t="str">
        <f>IF(A50="","",TEXT(A50,"yyyy-mm"))</f>
        <v/>
      </c>
    </row>
    <row r="51" ht="22" customHeight="1">
      <c r="A51" s="41" t="n"/>
      <c r="B51" s="32" t="n"/>
      <c r="C51" s="42" t="n"/>
      <c r="D51" s="43" t="str">
        <f>IF(B51="","",IFERROR(VLOOKUP(B51,PREÇOS!$A$8:$K$87,9,FALSE),""))</f>
        <v/>
      </c>
      <c r="E51" s="35" t="str">
        <f>IF(OR(A51="",B51="",C51="",D51=""),"",C51*D51)</f>
        <v/>
      </c>
      <c r="F51" s="43" t="str">
        <f>IF(B51="","",IFERROR(VLOOKUP(B51,PREÇOS!$A$8:$K$87,3,FALSE)+VLOOKUP(B51,PREÇOS!$A$8:$K$87,4,FALSE),""))</f>
        <v/>
      </c>
      <c r="G51" s="35" t="str">
        <f>IF(OR(E51="",F51=""),"",C51*F51)</f>
        <v/>
      </c>
      <c r="H51" s="43" t="str">
        <f>IF(E51="","",E51*(IFERROR(VLOOKUP(B51,PREÇOS!$A$8:$K$87,5,FALSE),0)+IFERROR(VLOOKUP(B51,PREÇOS!$A$8:$K$87,6,FALSE),0)))</f>
        <v/>
      </c>
      <c r="I51" s="35" t="str">
        <f>IF(OR(E51="",G51="",H51=""),"",E51-G51-H51)</f>
        <v/>
      </c>
      <c r="J51" s="44" t="str">
        <f>IF(A51="","",TEXT(A51,"yyyy-mm"))</f>
        <v/>
      </c>
    </row>
    <row r="52" ht="22" customHeight="1">
      <c r="A52" s="37" t="n"/>
      <c r="B52" s="27" t="n"/>
      <c r="C52" s="38" t="n"/>
      <c r="D52" s="39" t="str">
        <f>IF(B52="","",IFERROR(VLOOKUP(B52,PREÇOS!$A$8:$K$87,9,FALSE),""))</f>
        <v/>
      </c>
      <c r="E52" s="30" t="str">
        <f>IF(OR(A52="",B52="",C52="",D52=""),"",C52*D52)</f>
        <v/>
      </c>
      <c r="F52" s="39" t="str">
        <f>IF(B52="","",IFERROR(VLOOKUP(B52,PREÇOS!$A$8:$K$87,3,FALSE)+VLOOKUP(B52,PREÇOS!$A$8:$K$87,4,FALSE),""))</f>
        <v/>
      </c>
      <c r="G52" s="30" t="str">
        <f>IF(OR(E52="",F52=""),"",C52*F52)</f>
        <v/>
      </c>
      <c r="H52" s="39" t="str">
        <f>IF(E52="","",E52*(IFERROR(VLOOKUP(B52,PREÇOS!$A$8:$K$87,5,FALSE),0)+IFERROR(VLOOKUP(B52,PREÇOS!$A$8:$K$87,6,FALSE),0)))</f>
        <v/>
      </c>
      <c r="I52" s="30" t="str">
        <f>IF(OR(E52="",G52="",H52=""),"",E52-G52-H52)</f>
        <v/>
      </c>
      <c r="J52" s="40" t="str">
        <f>IF(A52="","",TEXT(A52,"yyyy-mm"))</f>
        <v/>
      </c>
    </row>
    <row r="53" ht="22" customHeight="1">
      <c r="A53" s="41" t="n"/>
      <c r="B53" s="32" t="n"/>
      <c r="C53" s="42" t="n"/>
      <c r="D53" s="43" t="str">
        <f>IF(B53="","",IFERROR(VLOOKUP(B53,PREÇOS!$A$8:$K$87,9,FALSE),""))</f>
        <v/>
      </c>
      <c r="E53" s="35" t="str">
        <f>IF(OR(A53="",B53="",C53="",D53=""),"",C53*D53)</f>
        <v/>
      </c>
      <c r="F53" s="43" t="str">
        <f>IF(B53="","",IFERROR(VLOOKUP(B53,PREÇOS!$A$8:$K$87,3,FALSE)+VLOOKUP(B53,PREÇOS!$A$8:$K$87,4,FALSE),""))</f>
        <v/>
      </c>
      <c r="G53" s="35" t="str">
        <f>IF(OR(E53="",F53=""),"",C53*F53)</f>
        <v/>
      </c>
      <c r="H53" s="43" t="str">
        <f>IF(E53="","",E53*(IFERROR(VLOOKUP(B53,PREÇOS!$A$8:$K$87,5,FALSE),0)+IFERROR(VLOOKUP(B53,PREÇOS!$A$8:$K$87,6,FALSE),0)))</f>
        <v/>
      </c>
      <c r="I53" s="35" t="str">
        <f>IF(OR(E53="",G53="",H53=""),"",E53-G53-H53)</f>
        <v/>
      </c>
      <c r="J53" s="44" t="str">
        <f>IF(A53="","",TEXT(A53,"yyyy-mm"))</f>
        <v/>
      </c>
    </row>
    <row r="54" ht="22" customHeight="1">
      <c r="A54" s="37" t="n"/>
      <c r="B54" s="27" t="n"/>
      <c r="C54" s="38" t="n"/>
      <c r="D54" s="39" t="str">
        <f>IF(B54="","",IFERROR(VLOOKUP(B54,PREÇOS!$A$8:$K$87,9,FALSE),""))</f>
        <v/>
      </c>
      <c r="E54" s="30" t="str">
        <f>IF(OR(A54="",B54="",C54="",D54=""),"",C54*D54)</f>
        <v/>
      </c>
      <c r="F54" s="39" t="str">
        <f>IF(B54="","",IFERROR(VLOOKUP(B54,PREÇOS!$A$8:$K$87,3,FALSE)+VLOOKUP(B54,PREÇOS!$A$8:$K$87,4,FALSE),""))</f>
        <v/>
      </c>
      <c r="G54" s="30" t="str">
        <f>IF(OR(E54="",F54=""),"",C54*F54)</f>
        <v/>
      </c>
      <c r="H54" s="39" t="str">
        <f>IF(E54="","",E54*(IFERROR(VLOOKUP(B54,PREÇOS!$A$8:$K$87,5,FALSE),0)+IFERROR(VLOOKUP(B54,PREÇOS!$A$8:$K$87,6,FALSE),0)))</f>
        <v/>
      </c>
      <c r="I54" s="30" t="str">
        <f>IF(OR(E54="",G54="",H54=""),"",E54-G54-H54)</f>
        <v/>
      </c>
      <c r="J54" s="40" t="str">
        <f>IF(A54="","",TEXT(A54,"yyyy-mm"))</f>
        <v/>
      </c>
    </row>
    <row r="55" ht="22" customHeight="1">
      <c r="A55" s="41" t="n"/>
      <c r="B55" s="32" t="n"/>
      <c r="C55" s="42" t="n"/>
      <c r="D55" s="43" t="str">
        <f>IF(B55="","",IFERROR(VLOOKUP(B55,PREÇOS!$A$8:$K$87,9,FALSE),""))</f>
        <v/>
      </c>
      <c r="E55" s="35" t="str">
        <f>IF(OR(A55="",B55="",C55="",D55=""),"",C55*D55)</f>
        <v/>
      </c>
      <c r="F55" s="43" t="str">
        <f>IF(B55="","",IFERROR(VLOOKUP(B55,PREÇOS!$A$8:$K$87,3,FALSE)+VLOOKUP(B55,PREÇOS!$A$8:$K$87,4,FALSE),""))</f>
        <v/>
      </c>
      <c r="G55" s="35" t="str">
        <f>IF(OR(E55="",F55=""),"",C55*F55)</f>
        <v/>
      </c>
      <c r="H55" s="43" t="str">
        <f>IF(E55="","",E55*(IFERROR(VLOOKUP(B55,PREÇOS!$A$8:$K$87,5,FALSE),0)+IFERROR(VLOOKUP(B55,PREÇOS!$A$8:$K$87,6,FALSE),0)))</f>
        <v/>
      </c>
      <c r="I55" s="35" t="str">
        <f>IF(OR(E55="",G55="",H55=""),"",E55-G55-H55)</f>
        <v/>
      </c>
      <c r="J55" s="44" t="str">
        <f>IF(A55="","",TEXT(A55,"yyyy-mm"))</f>
        <v/>
      </c>
    </row>
    <row r="56" ht="22" customHeight="1">
      <c r="A56" s="37" t="n"/>
      <c r="B56" s="27" t="n"/>
      <c r="C56" s="38" t="n"/>
      <c r="D56" s="39" t="str">
        <f>IF(B56="","",IFERROR(VLOOKUP(B56,PREÇOS!$A$8:$K$87,9,FALSE),""))</f>
        <v/>
      </c>
      <c r="E56" s="30" t="str">
        <f>IF(OR(A56="",B56="",C56="",D56=""),"",C56*D56)</f>
        <v/>
      </c>
      <c r="F56" s="39" t="str">
        <f>IF(B56="","",IFERROR(VLOOKUP(B56,PREÇOS!$A$8:$K$87,3,FALSE)+VLOOKUP(B56,PREÇOS!$A$8:$K$87,4,FALSE),""))</f>
        <v/>
      </c>
      <c r="G56" s="30" t="str">
        <f>IF(OR(E56="",F56=""),"",C56*F56)</f>
        <v/>
      </c>
      <c r="H56" s="39" t="str">
        <f>IF(E56="","",E56*(IFERROR(VLOOKUP(B56,PREÇOS!$A$8:$K$87,5,FALSE),0)+IFERROR(VLOOKUP(B56,PREÇOS!$A$8:$K$87,6,FALSE),0)))</f>
        <v/>
      </c>
      <c r="I56" s="30" t="str">
        <f>IF(OR(E56="",G56="",H56=""),"",E56-G56-H56)</f>
        <v/>
      </c>
      <c r="J56" s="40" t="str">
        <f>IF(A56="","",TEXT(A56,"yyyy-mm"))</f>
        <v/>
      </c>
    </row>
    <row r="57" ht="22" customHeight="1">
      <c r="A57" s="41" t="n"/>
      <c r="B57" s="32" t="n"/>
      <c r="C57" s="42" t="n"/>
      <c r="D57" s="43" t="str">
        <f>IF(B57="","",IFERROR(VLOOKUP(B57,PREÇOS!$A$8:$K$87,9,FALSE),""))</f>
        <v/>
      </c>
      <c r="E57" s="35" t="str">
        <f>IF(OR(A57="",B57="",C57="",D57=""),"",C57*D57)</f>
        <v/>
      </c>
      <c r="F57" s="43" t="str">
        <f>IF(B57="","",IFERROR(VLOOKUP(B57,PREÇOS!$A$8:$K$87,3,FALSE)+VLOOKUP(B57,PREÇOS!$A$8:$K$87,4,FALSE),""))</f>
        <v/>
      </c>
      <c r="G57" s="35" t="str">
        <f>IF(OR(E57="",F57=""),"",C57*F57)</f>
        <v/>
      </c>
      <c r="H57" s="43" t="str">
        <f>IF(E57="","",E57*(IFERROR(VLOOKUP(B57,PREÇOS!$A$8:$K$87,5,FALSE),0)+IFERROR(VLOOKUP(B57,PREÇOS!$A$8:$K$87,6,FALSE),0)))</f>
        <v/>
      </c>
      <c r="I57" s="35" t="str">
        <f>IF(OR(E57="",G57="",H57=""),"",E57-G57-H57)</f>
        <v/>
      </c>
      <c r="J57" s="44" t="str">
        <f>IF(A57="","",TEXT(A57,"yyyy-mm"))</f>
        <v/>
      </c>
    </row>
    <row r="58" ht="22" customHeight="1">
      <c r="A58" s="37" t="n"/>
      <c r="B58" s="27" t="n"/>
      <c r="C58" s="38" t="n"/>
      <c r="D58" s="39" t="str">
        <f>IF(B58="","",IFERROR(VLOOKUP(B58,PREÇOS!$A$8:$K$87,9,FALSE),""))</f>
        <v/>
      </c>
      <c r="E58" s="30" t="str">
        <f>IF(OR(A58="",B58="",C58="",D58=""),"",C58*D58)</f>
        <v/>
      </c>
      <c r="F58" s="39" t="str">
        <f>IF(B58="","",IFERROR(VLOOKUP(B58,PREÇOS!$A$8:$K$87,3,FALSE)+VLOOKUP(B58,PREÇOS!$A$8:$K$87,4,FALSE),""))</f>
        <v/>
      </c>
      <c r="G58" s="30" t="str">
        <f>IF(OR(E58="",F58=""),"",C58*F58)</f>
        <v/>
      </c>
      <c r="H58" s="39" t="str">
        <f>IF(E58="","",E58*(IFERROR(VLOOKUP(B58,PREÇOS!$A$8:$K$87,5,FALSE),0)+IFERROR(VLOOKUP(B58,PREÇOS!$A$8:$K$87,6,FALSE),0)))</f>
        <v/>
      </c>
      <c r="I58" s="30" t="str">
        <f>IF(OR(E58="",G58="",H58=""),"",E58-G58-H58)</f>
        <v/>
      </c>
      <c r="J58" s="40" t="str">
        <f>IF(A58="","",TEXT(A58,"yyyy-mm"))</f>
        <v/>
      </c>
    </row>
    <row r="59" ht="22" customHeight="1">
      <c r="A59" s="41" t="n"/>
      <c r="B59" s="32" t="n"/>
      <c r="C59" s="42" t="n"/>
      <c r="D59" s="43" t="str">
        <f>IF(B59="","",IFERROR(VLOOKUP(B59,PREÇOS!$A$8:$K$87,9,FALSE),""))</f>
        <v/>
      </c>
      <c r="E59" s="35" t="str">
        <f>IF(OR(A59="",B59="",C59="",D59=""),"",C59*D59)</f>
        <v/>
      </c>
      <c r="F59" s="43" t="str">
        <f>IF(B59="","",IFERROR(VLOOKUP(B59,PREÇOS!$A$8:$K$87,3,FALSE)+VLOOKUP(B59,PREÇOS!$A$8:$K$87,4,FALSE),""))</f>
        <v/>
      </c>
      <c r="G59" s="35" t="str">
        <f>IF(OR(E59="",F59=""),"",C59*F59)</f>
        <v/>
      </c>
      <c r="H59" s="43" t="str">
        <f>IF(E59="","",E59*(IFERROR(VLOOKUP(B59,PREÇOS!$A$8:$K$87,5,FALSE),0)+IFERROR(VLOOKUP(B59,PREÇOS!$A$8:$K$87,6,FALSE),0)))</f>
        <v/>
      </c>
      <c r="I59" s="35" t="str">
        <f>IF(OR(E59="",G59="",H59=""),"",E59-G59-H59)</f>
        <v/>
      </c>
      <c r="J59" s="44" t="str">
        <f>IF(A59="","",TEXT(A59,"yyyy-mm"))</f>
        <v/>
      </c>
    </row>
    <row r="60" ht="22" customHeight="1">
      <c r="A60" s="37" t="n"/>
      <c r="B60" s="27" t="n"/>
      <c r="C60" s="38" t="n"/>
      <c r="D60" s="39" t="str">
        <f>IF(B60="","",IFERROR(VLOOKUP(B60,PREÇOS!$A$8:$K$87,9,FALSE),""))</f>
        <v/>
      </c>
      <c r="E60" s="30" t="str">
        <f>IF(OR(A60="",B60="",C60="",D60=""),"",C60*D60)</f>
        <v/>
      </c>
      <c r="F60" s="39" t="str">
        <f>IF(B60="","",IFERROR(VLOOKUP(B60,PREÇOS!$A$8:$K$87,3,FALSE)+VLOOKUP(B60,PREÇOS!$A$8:$K$87,4,FALSE),""))</f>
        <v/>
      </c>
      <c r="G60" s="30" t="str">
        <f>IF(OR(E60="",F60=""),"",C60*F60)</f>
        <v/>
      </c>
      <c r="H60" s="39" t="str">
        <f>IF(E60="","",E60*(IFERROR(VLOOKUP(B60,PREÇOS!$A$8:$K$87,5,FALSE),0)+IFERROR(VLOOKUP(B60,PREÇOS!$A$8:$K$87,6,FALSE),0)))</f>
        <v/>
      </c>
      <c r="I60" s="30" t="str">
        <f>IF(OR(E60="",G60="",H60=""),"",E60-G60-H60)</f>
        <v/>
      </c>
      <c r="J60" s="40" t="str">
        <f>IF(A60="","",TEXT(A60,"yyyy-mm"))</f>
        <v/>
      </c>
    </row>
    <row r="61" ht="22" customHeight="1">
      <c r="A61" s="41" t="n"/>
      <c r="B61" s="32" t="n"/>
      <c r="C61" s="42" t="n"/>
      <c r="D61" s="43" t="str">
        <f>IF(B61="","",IFERROR(VLOOKUP(B61,PREÇOS!$A$8:$K$87,9,FALSE),""))</f>
        <v/>
      </c>
      <c r="E61" s="35" t="str">
        <f>IF(OR(A61="",B61="",C61="",D61=""),"",C61*D61)</f>
        <v/>
      </c>
      <c r="F61" s="43" t="str">
        <f>IF(B61="","",IFERROR(VLOOKUP(B61,PREÇOS!$A$8:$K$87,3,FALSE)+VLOOKUP(B61,PREÇOS!$A$8:$K$87,4,FALSE),""))</f>
        <v/>
      </c>
      <c r="G61" s="35" t="str">
        <f>IF(OR(E61="",F61=""),"",C61*F61)</f>
        <v/>
      </c>
      <c r="H61" s="43" t="str">
        <f>IF(E61="","",E61*(IFERROR(VLOOKUP(B61,PREÇOS!$A$8:$K$87,5,FALSE),0)+IFERROR(VLOOKUP(B61,PREÇOS!$A$8:$K$87,6,FALSE),0)))</f>
        <v/>
      </c>
      <c r="I61" s="35" t="str">
        <f>IF(OR(E61="",G61="",H61=""),"",E61-G61-H61)</f>
        <v/>
      </c>
      <c r="J61" s="44" t="str">
        <f>IF(A61="","",TEXT(A61,"yyyy-mm"))</f>
        <v/>
      </c>
    </row>
    <row r="62" ht="22" customHeight="1">
      <c r="A62" s="37" t="n"/>
      <c r="B62" s="27" t="n"/>
      <c r="C62" s="38" t="n"/>
      <c r="D62" s="39" t="str">
        <f>IF(B62="","",IFERROR(VLOOKUP(B62,PREÇOS!$A$8:$K$87,9,FALSE),""))</f>
        <v/>
      </c>
      <c r="E62" s="30" t="str">
        <f>IF(OR(A62="",B62="",C62="",D62=""),"",C62*D62)</f>
        <v/>
      </c>
      <c r="F62" s="39" t="str">
        <f>IF(B62="","",IFERROR(VLOOKUP(B62,PREÇOS!$A$8:$K$87,3,FALSE)+VLOOKUP(B62,PREÇOS!$A$8:$K$87,4,FALSE),""))</f>
        <v/>
      </c>
      <c r="G62" s="30" t="str">
        <f>IF(OR(E62="",F62=""),"",C62*F62)</f>
        <v/>
      </c>
      <c r="H62" s="39" t="str">
        <f>IF(E62="","",E62*(IFERROR(VLOOKUP(B62,PREÇOS!$A$8:$K$87,5,FALSE),0)+IFERROR(VLOOKUP(B62,PREÇOS!$A$8:$K$87,6,FALSE),0)))</f>
        <v/>
      </c>
      <c r="I62" s="30" t="str">
        <f>IF(OR(E62="",G62="",H62=""),"",E62-G62-H62)</f>
        <v/>
      </c>
      <c r="J62" s="40" t="str">
        <f>IF(A62="","",TEXT(A62,"yyyy-mm"))</f>
        <v/>
      </c>
    </row>
    <row r="63" ht="22" customHeight="1">
      <c r="A63" s="41" t="n"/>
      <c r="B63" s="32" t="n"/>
      <c r="C63" s="42" t="n"/>
      <c r="D63" s="43" t="str">
        <f>IF(B63="","",IFERROR(VLOOKUP(B63,PREÇOS!$A$8:$K$87,9,FALSE),""))</f>
        <v/>
      </c>
      <c r="E63" s="35" t="str">
        <f>IF(OR(A63="",B63="",C63="",D63=""),"",C63*D63)</f>
        <v/>
      </c>
      <c r="F63" s="43" t="str">
        <f>IF(B63="","",IFERROR(VLOOKUP(B63,PREÇOS!$A$8:$K$87,3,FALSE)+VLOOKUP(B63,PREÇOS!$A$8:$K$87,4,FALSE),""))</f>
        <v/>
      </c>
      <c r="G63" s="35" t="str">
        <f>IF(OR(E63="",F63=""),"",C63*F63)</f>
        <v/>
      </c>
      <c r="H63" s="43" t="str">
        <f>IF(E63="","",E63*(IFERROR(VLOOKUP(B63,PREÇOS!$A$8:$K$87,5,FALSE),0)+IFERROR(VLOOKUP(B63,PREÇOS!$A$8:$K$87,6,FALSE),0)))</f>
        <v/>
      </c>
      <c r="I63" s="35" t="str">
        <f>IF(OR(E63="",G63="",H63=""),"",E63-G63-H63)</f>
        <v/>
      </c>
      <c r="J63" s="44" t="str">
        <f>IF(A63="","",TEXT(A63,"yyyy-mm"))</f>
        <v/>
      </c>
    </row>
    <row r="64" ht="22" customHeight="1">
      <c r="A64" s="37" t="n"/>
      <c r="B64" s="27" t="n"/>
      <c r="C64" s="38" t="n"/>
      <c r="D64" s="39" t="str">
        <f>IF(B64="","",IFERROR(VLOOKUP(B64,PREÇOS!$A$8:$K$87,9,FALSE),""))</f>
        <v/>
      </c>
      <c r="E64" s="30" t="str">
        <f>IF(OR(A64="",B64="",C64="",D64=""),"",C64*D64)</f>
        <v/>
      </c>
      <c r="F64" s="39" t="str">
        <f>IF(B64="","",IFERROR(VLOOKUP(B64,PREÇOS!$A$8:$K$87,3,FALSE)+VLOOKUP(B64,PREÇOS!$A$8:$K$87,4,FALSE),""))</f>
        <v/>
      </c>
      <c r="G64" s="30" t="str">
        <f>IF(OR(E64="",F64=""),"",C64*F64)</f>
        <v/>
      </c>
      <c r="H64" s="39" t="str">
        <f>IF(E64="","",E64*(IFERROR(VLOOKUP(B64,PREÇOS!$A$8:$K$87,5,FALSE),0)+IFERROR(VLOOKUP(B64,PREÇOS!$A$8:$K$87,6,FALSE),0)))</f>
        <v/>
      </c>
      <c r="I64" s="30" t="str">
        <f>IF(OR(E64="",G64="",H64=""),"",E64-G64-H64)</f>
        <v/>
      </c>
      <c r="J64" s="40" t="str">
        <f>IF(A64="","",TEXT(A64,"yyyy-mm"))</f>
        <v/>
      </c>
    </row>
    <row r="65" ht="22" customHeight="1">
      <c r="A65" s="41" t="n"/>
      <c r="B65" s="32" t="n"/>
      <c r="C65" s="42" t="n"/>
      <c r="D65" s="43" t="str">
        <f>IF(B65="","",IFERROR(VLOOKUP(B65,PREÇOS!$A$8:$K$87,9,FALSE),""))</f>
        <v/>
      </c>
      <c r="E65" s="35" t="str">
        <f>IF(OR(A65="",B65="",C65="",D65=""),"",C65*D65)</f>
        <v/>
      </c>
      <c r="F65" s="43" t="str">
        <f>IF(B65="","",IFERROR(VLOOKUP(B65,PREÇOS!$A$8:$K$87,3,FALSE)+VLOOKUP(B65,PREÇOS!$A$8:$K$87,4,FALSE),""))</f>
        <v/>
      </c>
      <c r="G65" s="35" t="str">
        <f>IF(OR(E65="",F65=""),"",C65*F65)</f>
        <v/>
      </c>
      <c r="H65" s="43" t="str">
        <f>IF(E65="","",E65*(IFERROR(VLOOKUP(B65,PREÇOS!$A$8:$K$87,5,FALSE),0)+IFERROR(VLOOKUP(B65,PREÇOS!$A$8:$K$87,6,FALSE),0)))</f>
        <v/>
      </c>
      <c r="I65" s="35" t="str">
        <f>IF(OR(E65="",G65="",H65=""),"",E65-G65-H65)</f>
        <v/>
      </c>
      <c r="J65" s="44" t="str">
        <f>IF(A65="","",TEXT(A65,"yyyy-mm"))</f>
        <v/>
      </c>
    </row>
    <row r="66" ht="22" customHeight="1">
      <c r="A66" s="37" t="n"/>
      <c r="B66" s="27" t="n"/>
      <c r="C66" s="38" t="n"/>
      <c r="D66" s="39" t="str">
        <f>IF(B66="","",IFERROR(VLOOKUP(B66,PREÇOS!$A$8:$K$87,9,FALSE),""))</f>
        <v/>
      </c>
      <c r="E66" s="30" t="str">
        <f>IF(OR(A66="",B66="",C66="",D66=""),"",C66*D66)</f>
        <v/>
      </c>
      <c r="F66" s="39" t="str">
        <f>IF(B66="","",IFERROR(VLOOKUP(B66,PREÇOS!$A$8:$K$87,3,FALSE)+VLOOKUP(B66,PREÇOS!$A$8:$K$87,4,FALSE),""))</f>
        <v/>
      </c>
      <c r="G66" s="30" t="str">
        <f>IF(OR(E66="",F66=""),"",C66*F66)</f>
        <v/>
      </c>
      <c r="H66" s="39" t="str">
        <f>IF(E66="","",E66*(IFERROR(VLOOKUP(B66,PREÇOS!$A$8:$K$87,5,FALSE),0)+IFERROR(VLOOKUP(B66,PREÇOS!$A$8:$K$87,6,FALSE),0)))</f>
        <v/>
      </c>
      <c r="I66" s="30" t="str">
        <f>IF(OR(E66="",G66="",H66=""),"",E66-G66-H66)</f>
        <v/>
      </c>
      <c r="J66" s="40" t="str">
        <f>IF(A66="","",TEXT(A66,"yyyy-mm"))</f>
        <v/>
      </c>
    </row>
    <row r="67" ht="22" customHeight="1">
      <c r="A67" s="41" t="n"/>
      <c r="B67" s="32" t="n"/>
      <c r="C67" s="42" t="n"/>
      <c r="D67" s="43" t="str">
        <f>IF(B67="","",IFERROR(VLOOKUP(B67,PREÇOS!$A$8:$K$87,9,FALSE),""))</f>
        <v/>
      </c>
      <c r="E67" s="35" t="str">
        <f>IF(OR(A67="",B67="",C67="",D67=""),"",C67*D67)</f>
        <v/>
      </c>
      <c r="F67" s="43" t="str">
        <f>IF(B67="","",IFERROR(VLOOKUP(B67,PREÇOS!$A$8:$K$87,3,FALSE)+VLOOKUP(B67,PREÇOS!$A$8:$K$87,4,FALSE),""))</f>
        <v/>
      </c>
      <c r="G67" s="35" t="str">
        <f>IF(OR(E67="",F67=""),"",C67*F67)</f>
        <v/>
      </c>
      <c r="H67" s="43" t="str">
        <f>IF(E67="","",E67*(IFERROR(VLOOKUP(B67,PREÇOS!$A$8:$K$87,5,FALSE),0)+IFERROR(VLOOKUP(B67,PREÇOS!$A$8:$K$87,6,FALSE),0)))</f>
        <v/>
      </c>
      <c r="I67" s="35" t="str">
        <f>IF(OR(E67="",G67="",H67=""),"",E67-G67-H67)</f>
        <v/>
      </c>
      <c r="J67" s="44" t="str">
        <f>IF(A67="","",TEXT(A67,"yyyy-mm"))</f>
        <v/>
      </c>
    </row>
    <row r="68" ht="22" customHeight="1">
      <c r="A68" s="37" t="n"/>
      <c r="B68" s="27" t="n"/>
      <c r="C68" s="38" t="n"/>
      <c r="D68" s="39" t="str">
        <f>IF(B68="","",IFERROR(VLOOKUP(B68,PREÇOS!$A$8:$K$87,9,FALSE),""))</f>
        <v/>
      </c>
      <c r="E68" s="30" t="str">
        <f>IF(OR(A68="",B68="",C68="",D68=""),"",C68*D68)</f>
        <v/>
      </c>
      <c r="F68" s="39" t="str">
        <f>IF(B68="","",IFERROR(VLOOKUP(B68,PREÇOS!$A$8:$K$87,3,FALSE)+VLOOKUP(B68,PREÇOS!$A$8:$K$87,4,FALSE),""))</f>
        <v/>
      </c>
      <c r="G68" s="30" t="str">
        <f>IF(OR(E68="",F68=""),"",C68*F68)</f>
        <v/>
      </c>
      <c r="H68" s="39" t="str">
        <f>IF(E68="","",E68*(IFERROR(VLOOKUP(B68,PREÇOS!$A$8:$K$87,5,FALSE),0)+IFERROR(VLOOKUP(B68,PREÇOS!$A$8:$K$87,6,FALSE),0)))</f>
        <v/>
      </c>
      <c r="I68" s="30" t="str">
        <f>IF(OR(E68="",G68="",H68=""),"",E68-G68-H68)</f>
        <v/>
      </c>
      <c r="J68" s="40" t="str">
        <f>IF(A68="","",TEXT(A68,"yyyy-mm"))</f>
        <v/>
      </c>
    </row>
    <row r="69" ht="22" customHeight="1">
      <c r="A69" s="41" t="n"/>
      <c r="B69" s="32" t="n"/>
      <c r="C69" s="42" t="n"/>
      <c r="D69" s="43" t="str">
        <f>IF(B69="","",IFERROR(VLOOKUP(B69,PREÇOS!$A$8:$K$87,9,FALSE),""))</f>
        <v/>
      </c>
      <c r="E69" s="35" t="str">
        <f>IF(OR(A69="",B69="",C69="",D69=""),"",C69*D69)</f>
        <v/>
      </c>
      <c r="F69" s="43" t="str">
        <f>IF(B69="","",IFERROR(VLOOKUP(B69,PREÇOS!$A$8:$K$87,3,FALSE)+VLOOKUP(B69,PREÇOS!$A$8:$K$87,4,FALSE),""))</f>
        <v/>
      </c>
      <c r="G69" s="35" t="str">
        <f>IF(OR(E69="",F69=""),"",C69*F69)</f>
        <v/>
      </c>
      <c r="H69" s="43" t="str">
        <f>IF(E69="","",E69*(IFERROR(VLOOKUP(B69,PREÇOS!$A$8:$K$87,5,FALSE),0)+IFERROR(VLOOKUP(B69,PREÇOS!$A$8:$K$87,6,FALSE),0)))</f>
        <v/>
      </c>
      <c r="I69" s="35" t="str">
        <f>IF(OR(E69="",G69="",H69=""),"",E69-G69-H69)</f>
        <v/>
      </c>
      <c r="J69" s="44" t="str">
        <f>IF(A69="","",TEXT(A69,"yyyy-mm"))</f>
        <v/>
      </c>
    </row>
    <row r="70" ht="22" customHeight="1">
      <c r="A70" s="37" t="n"/>
      <c r="B70" s="27" t="n"/>
      <c r="C70" s="38" t="n"/>
      <c r="D70" s="39" t="str">
        <f>IF(B70="","",IFERROR(VLOOKUP(B70,PREÇOS!$A$8:$K$87,9,FALSE),""))</f>
        <v/>
      </c>
      <c r="E70" s="30" t="str">
        <f>IF(OR(A70="",B70="",C70="",D70=""),"",C70*D70)</f>
        <v/>
      </c>
      <c r="F70" s="39" t="str">
        <f>IF(B70="","",IFERROR(VLOOKUP(B70,PREÇOS!$A$8:$K$87,3,FALSE)+VLOOKUP(B70,PREÇOS!$A$8:$K$87,4,FALSE),""))</f>
        <v/>
      </c>
      <c r="G70" s="30" t="str">
        <f>IF(OR(E70="",F70=""),"",C70*F70)</f>
        <v/>
      </c>
      <c r="H70" s="39" t="str">
        <f>IF(E70="","",E70*(IFERROR(VLOOKUP(B70,PREÇOS!$A$8:$K$87,5,FALSE),0)+IFERROR(VLOOKUP(B70,PREÇOS!$A$8:$K$87,6,FALSE),0)))</f>
        <v/>
      </c>
      <c r="I70" s="30" t="str">
        <f>IF(OR(E70="",G70="",H70=""),"",E70-G70-H70)</f>
        <v/>
      </c>
      <c r="J70" s="40" t="str">
        <f>IF(A70="","",TEXT(A70,"yyyy-mm"))</f>
        <v/>
      </c>
    </row>
    <row r="71" ht="22" customHeight="1">
      <c r="A71" s="41" t="n"/>
      <c r="B71" s="32" t="n"/>
      <c r="C71" s="42" t="n"/>
      <c r="D71" s="43" t="str">
        <f>IF(B71="","",IFERROR(VLOOKUP(B71,PREÇOS!$A$8:$K$87,9,FALSE),""))</f>
        <v/>
      </c>
      <c r="E71" s="35" t="str">
        <f>IF(OR(A71="",B71="",C71="",D71=""),"",C71*D71)</f>
        <v/>
      </c>
      <c r="F71" s="43" t="str">
        <f>IF(B71="","",IFERROR(VLOOKUP(B71,PREÇOS!$A$8:$K$87,3,FALSE)+VLOOKUP(B71,PREÇOS!$A$8:$K$87,4,FALSE),""))</f>
        <v/>
      </c>
      <c r="G71" s="35" t="str">
        <f>IF(OR(E71="",F71=""),"",C71*F71)</f>
        <v/>
      </c>
      <c r="H71" s="43" t="str">
        <f>IF(E71="","",E71*(IFERROR(VLOOKUP(B71,PREÇOS!$A$8:$K$87,5,FALSE),0)+IFERROR(VLOOKUP(B71,PREÇOS!$A$8:$K$87,6,FALSE),0)))</f>
        <v/>
      </c>
      <c r="I71" s="35" t="str">
        <f>IF(OR(E71="",G71="",H71=""),"",E71-G71-H71)</f>
        <v/>
      </c>
      <c r="J71" s="44" t="str">
        <f>IF(A71="","",TEXT(A71,"yyyy-mm"))</f>
        <v/>
      </c>
    </row>
    <row r="72" ht="22" customHeight="1">
      <c r="A72" s="37" t="n"/>
      <c r="B72" s="27" t="n"/>
      <c r="C72" s="38" t="n"/>
      <c r="D72" s="39" t="str">
        <f>IF(B72="","",IFERROR(VLOOKUP(B72,PREÇOS!$A$8:$K$87,9,FALSE),""))</f>
        <v/>
      </c>
      <c r="E72" s="30" t="str">
        <f>IF(OR(A72="",B72="",C72="",D72=""),"",C72*D72)</f>
        <v/>
      </c>
      <c r="F72" s="39" t="str">
        <f>IF(B72="","",IFERROR(VLOOKUP(B72,PREÇOS!$A$8:$K$87,3,FALSE)+VLOOKUP(B72,PREÇOS!$A$8:$K$87,4,FALSE),""))</f>
        <v/>
      </c>
      <c r="G72" s="30" t="str">
        <f>IF(OR(E72="",F72=""),"",C72*F72)</f>
        <v/>
      </c>
      <c r="H72" s="39" t="str">
        <f>IF(E72="","",E72*(IFERROR(VLOOKUP(B72,PREÇOS!$A$8:$K$87,5,FALSE),0)+IFERROR(VLOOKUP(B72,PREÇOS!$A$8:$K$87,6,FALSE),0)))</f>
        <v/>
      </c>
      <c r="I72" s="30" t="str">
        <f>IF(OR(E72="",G72="",H72=""),"",E72-G72-H72)</f>
        <v/>
      </c>
      <c r="J72" s="40" t="str">
        <f>IF(A72="","",TEXT(A72,"yyyy-mm"))</f>
        <v/>
      </c>
    </row>
    <row r="73" ht="22" customHeight="1">
      <c r="A73" s="41" t="n"/>
      <c r="B73" s="32" t="n"/>
      <c r="C73" s="42" t="n"/>
      <c r="D73" s="43" t="str">
        <f>IF(B73="","",IFERROR(VLOOKUP(B73,PREÇOS!$A$8:$K$87,9,FALSE),""))</f>
        <v/>
      </c>
      <c r="E73" s="35" t="str">
        <f>IF(OR(A73="",B73="",C73="",D73=""),"",C73*D73)</f>
        <v/>
      </c>
      <c r="F73" s="43" t="str">
        <f>IF(B73="","",IFERROR(VLOOKUP(B73,PREÇOS!$A$8:$K$87,3,FALSE)+VLOOKUP(B73,PREÇOS!$A$8:$K$87,4,FALSE),""))</f>
        <v/>
      </c>
      <c r="G73" s="35" t="str">
        <f>IF(OR(E73="",F73=""),"",C73*F73)</f>
        <v/>
      </c>
      <c r="H73" s="43" t="str">
        <f>IF(E73="","",E73*(IFERROR(VLOOKUP(B73,PREÇOS!$A$8:$K$87,5,FALSE),0)+IFERROR(VLOOKUP(B73,PREÇOS!$A$8:$K$87,6,FALSE),0)))</f>
        <v/>
      </c>
      <c r="I73" s="35" t="str">
        <f>IF(OR(E73="",G73="",H73=""),"",E73-G73-H73)</f>
        <v/>
      </c>
      <c r="J73" s="44" t="str">
        <f>IF(A73="","",TEXT(A73,"yyyy-mm"))</f>
        <v/>
      </c>
    </row>
    <row r="74" ht="22" customHeight="1">
      <c r="A74" s="37" t="n"/>
      <c r="B74" s="27" t="n"/>
      <c r="C74" s="38" t="n"/>
      <c r="D74" s="39" t="str">
        <f>IF(B74="","",IFERROR(VLOOKUP(B74,PREÇOS!$A$8:$K$87,9,FALSE),""))</f>
        <v/>
      </c>
      <c r="E74" s="30" t="str">
        <f>IF(OR(A74="",B74="",C74="",D74=""),"",C74*D74)</f>
        <v/>
      </c>
      <c r="F74" s="39" t="str">
        <f>IF(B74="","",IFERROR(VLOOKUP(B74,PREÇOS!$A$8:$K$87,3,FALSE)+VLOOKUP(B74,PREÇOS!$A$8:$K$87,4,FALSE),""))</f>
        <v/>
      </c>
      <c r="G74" s="30" t="str">
        <f>IF(OR(E74="",F74=""),"",C74*F74)</f>
        <v/>
      </c>
      <c r="H74" s="39" t="str">
        <f>IF(E74="","",E74*(IFERROR(VLOOKUP(B74,PREÇOS!$A$8:$K$87,5,FALSE),0)+IFERROR(VLOOKUP(B74,PREÇOS!$A$8:$K$87,6,FALSE),0)))</f>
        <v/>
      </c>
      <c r="I74" s="30" t="str">
        <f>IF(OR(E74="",G74="",H74=""),"",E74-G74-H74)</f>
        <v/>
      </c>
      <c r="J74" s="40" t="str">
        <f>IF(A74="","",TEXT(A74,"yyyy-mm"))</f>
        <v/>
      </c>
    </row>
    <row r="75" ht="22" customHeight="1">
      <c r="A75" s="41" t="n"/>
      <c r="B75" s="32" t="n"/>
      <c r="C75" s="42" t="n"/>
      <c r="D75" s="43" t="str">
        <f>IF(B75="","",IFERROR(VLOOKUP(B75,PREÇOS!$A$8:$K$87,9,FALSE),""))</f>
        <v/>
      </c>
      <c r="E75" s="35" t="str">
        <f>IF(OR(A75="",B75="",C75="",D75=""),"",C75*D75)</f>
        <v/>
      </c>
      <c r="F75" s="43" t="str">
        <f>IF(B75="","",IFERROR(VLOOKUP(B75,PREÇOS!$A$8:$K$87,3,FALSE)+VLOOKUP(B75,PREÇOS!$A$8:$K$87,4,FALSE),""))</f>
        <v/>
      </c>
      <c r="G75" s="35" t="str">
        <f>IF(OR(E75="",F75=""),"",C75*F75)</f>
        <v/>
      </c>
      <c r="H75" s="43" t="str">
        <f>IF(E75="","",E75*(IFERROR(VLOOKUP(B75,PREÇOS!$A$8:$K$87,5,FALSE),0)+IFERROR(VLOOKUP(B75,PREÇOS!$A$8:$K$87,6,FALSE),0)))</f>
        <v/>
      </c>
      <c r="I75" s="35" t="str">
        <f>IF(OR(E75="",G75="",H75=""),"",E75-G75-H75)</f>
        <v/>
      </c>
      <c r="J75" s="44" t="str">
        <f>IF(A75="","",TEXT(A75,"yyyy-mm"))</f>
        <v/>
      </c>
    </row>
    <row r="76" ht="22" customHeight="1">
      <c r="A76" s="37" t="n"/>
      <c r="B76" s="27" t="n"/>
      <c r="C76" s="38" t="n"/>
      <c r="D76" s="39" t="str">
        <f>IF(B76="","",IFERROR(VLOOKUP(B76,PREÇOS!$A$8:$K$87,9,FALSE),""))</f>
        <v/>
      </c>
      <c r="E76" s="30" t="str">
        <f>IF(OR(A76="",B76="",C76="",D76=""),"",C76*D76)</f>
        <v/>
      </c>
      <c r="F76" s="39" t="str">
        <f>IF(B76="","",IFERROR(VLOOKUP(B76,PREÇOS!$A$8:$K$87,3,FALSE)+VLOOKUP(B76,PREÇOS!$A$8:$K$87,4,FALSE),""))</f>
        <v/>
      </c>
      <c r="G76" s="30" t="str">
        <f>IF(OR(E76="",F76=""),"",C76*F76)</f>
        <v/>
      </c>
      <c r="H76" s="39" t="str">
        <f>IF(E76="","",E76*(IFERROR(VLOOKUP(B76,PREÇOS!$A$8:$K$87,5,FALSE),0)+IFERROR(VLOOKUP(B76,PREÇOS!$A$8:$K$87,6,FALSE),0)))</f>
        <v/>
      </c>
      <c r="I76" s="30" t="str">
        <f>IF(OR(E76="",G76="",H76=""),"",E76-G76-H76)</f>
        <v/>
      </c>
      <c r="J76" s="40" t="str">
        <f>IF(A76="","",TEXT(A76,"yyyy-mm"))</f>
        <v/>
      </c>
    </row>
    <row r="77" ht="22" customHeight="1">
      <c r="A77" s="41" t="n"/>
      <c r="B77" s="32" t="n"/>
      <c r="C77" s="42" t="n"/>
      <c r="D77" s="43" t="str">
        <f>IF(B77="","",IFERROR(VLOOKUP(B77,PREÇOS!$A$8:$K$87,9,FALSE),""))</f>
        <v/>
      </c>
      <c r="E77" s="35" t="str">
        <f>IF(OR(A77="",B77="",C77="",D77=""),"",C77*D77)</f>
        <v/>
      </c>
      <c r="F77" s="43" t="str">
        <f>IF(B77="","",IFERROR(VLOOKUP(B77,PREÇOS!$A$8:$K$87,3,FALSE)+VLOOKUP(B77,PREÇOS!$A$8:$K$87,4,FALSE),""))</f>
        <v/>
      </c>
      <c r="G77" s="35" t="str">
        <f>IF(OR(E77="",F77=""),"",C77*F77)</f>
        <v/>
      </c>
      <c r="H77" s="43" t="str">
        <f>IF(E77="","",E77*(IFERROR(VLOOKUP(B77,PREÇOS!$A$8:$K$87,5,FALSE),0)+IFERROR(VLOOKUP(B77,PREÇOS!$A$8:$K$87,6,FALSE),0)))</f>
        <v/>
      </c>
      <c r="I77" s="35" t="str">
        <f>IF(OR(E77="",G77="",H77=""),"",E77-G77-H77)</f>
        <v/>
      </c>
      <c r="J77" s="44" t="str">
        <f>IF(A77="","",TEXT(A77,"yyyy-mm"))</f>
        <v/>
      </c>
    </row>
    <row r="78" ht="22" customHeight="1">
      <c r="A78" s="37" t="n"/>
      <c r="B78" s="27" t="n"/>
      <c r="C78" s="38" t="n"/>
      <c r="D78" s="39" t="str">
        <f>IF(B78="","",IFERROR(VLOOKUP(B78,PREÇOS!$A$8:$K$87,9,FALSE),""))</f>
        <v/>
      </c>
      <c r="E78" s="30" t="str">
        <f>IF(OR(A78="",B78="",C78="",D78=""),"",C78*D78)</f>
        <v/>
      </c>
      <c r="F78" s="39" t="str">
        <f>IF(B78="","",IFERROR(VLOOKUP(B78,PREÇOS!$A$8:$K$87,3,FALSE)+VLOOKUP(B78,PREÇOS!$A$8:$K$87,4,FALSE),""))</f>
        <v/>
      </c>
      <c r="G78" s="30" t="str">
        <f>IF(OR(E78="",F78=""),"",C78*F78)</f>
        <v/>
      </c>
      <c r="H78" s="39" t="str">
        <f>IF(E78="","",E78*(IFERROR(VLOOKUP(B78,PREÇOS!$A$8:$K$87,5,FALSE),0)+IFERROR(VLOOKUP(B78,PREÇOS!$A$8:$K$87,6,FALSE),0)))</f>
        <v/>
      </c>
      <c r="I78" s="30" t="str">
        <f>IF(OR(E78="",G78="",H78=""),"",E78-G78-H78)</f>
        <v/>
      </c>
      <c r="J78" s="40" t="str">
        <f>IF(A78="","",TEXT(A78,"yyyy-mm"))</f>
        <v/>
      </c>
    </row>
    <row r="79" ht="22" customHeight="1">
      <c r="A79" s="41" t="n"/>
      <c r="B79" s="32" t="n"/>
      <c r="C79" s="42" t="n"/>
      <c r="D79" s="43" t="str">
        <f>IF(B79="","",IFERROR(VLOOKUP(B79,PREÇOS!$A$8:$K$87,9,FALSE),""))</f>
        <v/>
      </c>
      <c r="E79" s="35" t="str">
        <f>IF(OR(A79="",B79="",C79="",D79=""),"",C79*D79)</f>
        <v/>
      </c>
      <c r="F79" s="43" t="str">
        <f>IF(B79="","",IFERROR(VLOOKUP(B79,PREÇOS!$A$8:$K$87,3,FALSE)+VLOOKUP(B79,PREÇOS!$A$8:$K$87,4,FALSE),""))</f>
        <v/>
      </c>
      <c r="G79" s="35" t="str">
        <f>IF(OR(E79="",F79=""),"",C79*F79)</f>
        <v/>
      </c>
      <c r="H79" s="43" t="str">
        <f>IF(E79="","",E79*(IFERROR(VLOOKUP(B79,PREÇOS!$A$8:$K$87,5,FALSE),0)+IFERROR(VLOOKUP(B79,PREÇOS!$A$8:$K$87,6,FALSE),0)))</f>
        <v/>
      </c>
      <c r="I79" s="35" t="str">
        <f>IF(OR(E79="",G79="",H79=""),"",E79-G79-H79)</f>
        <v/>
      </c>
      <c r="J79" s="44" t="str">
        <f>IF(A79="","",TEXT(A79,"yyyy-mm"))</f>
        <v/>
      </c>
    </row>
    <row r="80" ht="22" customHeight="1">
      <c r="A80" s="37" t="n"/>
      <c r="B80" s="27" t="n"/>
      <c r="C80" s="38" t="n"/>
      <c r="D80" s="39" t="str">
        <f>IF(B80="","",IFERROR(VLOOKUP(B80,PREÇOS!$A$8:$K$87,9,FALSE),""))</f>
        <v/>
      </c>
      <c r="E80" s="30" t="str">
        <f>IF(OR(A80="",B80="",C80="",D80=""),"",C80*D80)</f>
        <v/>
      </c>
      <c r="F80" s="39" t="str">
        <f>IF(B80="","",IFERROR(VLOOKUP(B80,PREÇOS!$A$8:$K$87,3,FALSE)+VLOOKUP(B80,PREÇOS!$A$8:$K$87,4,FALSE),""))</f>
        <v/>
      </c>
      <c r="G80" s="30" t="str">
        <f>IF(OR(E80="",F80=""),"",C80*F80)</f>
        <v/>
      </c>
      <c r="H80" s="39" t="str">
        <f>IF(E80="","",E80*(IFERROR(VLOOKUP(B80,PREÇOS!$A$8:$K$87,5,FALSE),0)+IFERROR(VLOOKUP(B80,PREÇOS!$A$8:$K$87,6,FALSE),0)))</f>
        <v/>
      </c>
      <c r="I80" s="30" t="str">
        <f>IF(OR(E80="",G80="",H80=""),"",E80-G80-H80)</f>
        <v/>
      </c>
      <c r="J80" s="40" t="str">
        <f>IF(A80="","",TEXT(A80,"yyyy-mm"))</f>
        <v/>
      </c>
    </row>
    <row r="81" ht="22" customHeight="1">
      <c r="A81" s="41" t="n"/>
      <c r="B81" s="32" t="n"/>
      <c r="C81" s="42" t="n"/>
      <c r="D81" s="43" t="str">
        <f>IF(B81="","",IFERROR(VLOOKUP(B81,PREÇOS!$A$8:$K$87,9,FALSE),""))</f>
        <v/>
      </c>
      <c r="E81" s="35" t="str">
        <f>IF(OR(A81="",B81="",C81="",D81=""),"",C81*D81)</f>
        <v/>
      </c>
      <c r="F81" s="43" t="str">
        <f>IF(B81="","",IFERROR(VLOOKUP(B81,PREÇOS!$A$8:$K$87,3,FALSE)+VLOOKUP(B81,PREÇOS!$A$8:$K$87,4,FALSE),""))</f>
        <v/>
      </c>
      <c r="G81" s="35" t="str">
        <f>IF(OR(E81="",F81=""),"",C81*F81)</f>
        <v/>
      </c>
      <c r="H81" s="43" t="str">
        <f>IF(E81="","",E81*(IFERROR(VLOOKUP(B81,PREÇOS!$A$8:$K$87,5,FALSE),0)+IFERROR(VLOOKUP(B81,PREÇOS!$A$8:$K$87,6,FALSE),0)))</f>
        <v/>
      </c>
      <c r="I81" s="35" t="str">
        <f>IF(OR(E81="",G81="",H81=""),"",E81-G81-H81)</f>
        <v/>
      </c>
      <c r="J81" s="44" t="str">
        <f>IF(A81="","",TEXT(A81,"yyyy-mm"))</f>
        <v/>
      </c>
    </row>
    <row r="82" ht="22" customHeight="1">
      <c r="A82" s="37" t="n"/>
      <c r="B82" s="27" t="n"/>
      <c r="C82" s="38" t="n"/>
      <c r="D82" s="39" t="str">
        <f>IF(B82="","",IFERROR(VLOOKUP(B82,PREÇOS!$A$8:$K$87,9,FALSE),""))</f>
        <v/>
      </c>
      <c r="E82" s="30" t="str">
        <f>IF(OR(A82="",B82="",C82="",D82=""),"",C82*D82)</f>
        <v/>
      </c>
      <c r="F82" s="39" t="str">
        <f>IF(B82="","",IFERROR(VLOOKUP(B82,PREÇOS!$A$8:$K$87,3,FALSE)+VLOOKUP(B82,PREÇOS!$A$8:$K$87,4,FALSE),""))</f>
        <v/>
      </c>
      <c r="G82" s="30" t="str">
        <f>IF(OR(E82="",F82=""),"",C82*F82)</f>
        <v/>
      </c>
      <c r="H82" s="39" t="str">
        <f>IF(E82="","",E82*(IFERROR(VLOOKUP(B82,PREÇOS!$A$8:$K$87,5,FALSE),0)+IFERROR(VLOOKUP(B82,PREÇOS!$A$8:$K$87,6,FALSE),0)))</f>
        <v/>
      </c>
      <c r="I82" s="30" t="str">
        <f>IF(OR(E82="",G82="",H82=""),"",E82-G82-H82)</f>
        <v/>
      </c>
      <c r="J82" s="40" t="str">
        <f>IF(A82="","",TEXT(A82,"yyyy-mm"))</f>
        <v/>
      </c>
    </row>
    <row r="83" ht="22" customHeight="1">
      <c r="A83" s="41" t="n"/>
      <c r="B83" s="32" t="n"/>
      <c r="C83" s="42" t="n"/>
      <c r="D83" s="43" t="str">
        <f>IF(B83="","",IFERROR(VLOOKUP(B83,PREÇOS!$A$8:$K$87,9,FALSE),""))</f>
        <v/>
      </c>
      <c r="E83" s="35" t="str">
        <f>IF(OR(A83="",B83="",C83="",D83=""),"",C83*D83)</f>
        <v/>
      </c>
      <c r="F83" s="43" t="str">
        <f>IF(B83="","",IFERROR(VLOOKUP(B83,PREÇOS!$A$8:$K$87,3,FALSE)+VLOOKUP(B83,PREÇOS!$A$8:$K$87,4,FALSE),""))</f>
        <v/>
      </c>
      <c r="G83" s="35" t="str">
        <f>IF(OR(E83="",F83=""),"",C83*F83)</f>
        <v/>
      </c>
      <c r="H83" s="43" t="str">
        <f>IF(E83="","",E83*(IFERROR(VLOOKUP(B83,PREÇOS!$A$8:$K$87,5,FALSE),0)+IFERROR(VLOOKUP(B83,PREÇOS!$A$8:$K$87,6,FALSE),0)))</f>
        <v/>
      </c>
      <c r="I83" s="35" t="str">
        <f>IF(OR(E83="",G83="",H83=""),"",E83-G83-H83)</f>
        <v/>
      </c>
      <c r="J83" s="44" t="str">
        <f>IF(A83="","",TEXT(A83,"yyyy-mm"))</f>
        <v/>
      </c>
    </row>
    <row r="84" ht="22" customHeight="1">
      <c r="A84" s="37" t="n"/>
      <c r="B84" s="27" t="n"/>
      <c r="C84" s="38" t="n"/>
      <c r="D84" s="39" t="str">
        <f>IF(B84="","",IFERROR(VLOOKUP(B84,PREÇOS!$A$8:$K$87,9,FALSE),""))</f>
        <v/>
      </c>
      <c r="E84" s="30" t="str">
        <f>IF(OR(A84="",B84="",C84="",D84=""),"",C84*D84)</f>
        <v/>
      </c>
      <c r="F84" s="39" t="str">
        <f>IF(B84="","",IFERROR(VLOOKUP(B84,PREÇOS!$A$8:$K$87,3,FALSE)+VLOOKUP(B84,PREÇOS!$A$8:$K$87,4,FALSE),""))</f>
        <v/>
      </c>
      <c r="G84" s="30" t="str">
        <f>IF(OR(E84="",F84=""),"",C84*F84)</f>
        <v/>
      </c>
      <c r="H84" s="39" t="str">
        <f>IF(E84="","",E84*(IFERROR(VLOOKUP(B84,PREÇOS!$A$8:$K$87,5,FALSE),0)+IFERROR(VLOOKUP(B84,PREÇOS!$A$8:$K$87,6,FALSE),0)))</f>
        <v/>
      </c>
      <c r="I84" s="30" t="str">
        <f>IF(OR(E84="",G84="",H84=""),"",E84-G84-H84)</f>
        <v/>
      </c>
      <c r="J84" s="40" t="str">
        <f>IF(A84="","",TEXT(A84,"yyyy-mm"))</f>
        <v/>
      </c>
    </row>
    <row r="85" ht="22" customHeight="1">
      <c r="A85" s="41" t="n"/>
      <c r="B85" s="32" t="n"/>
      <c r="C85" s="42" t="n"/>
      <c r="D85" s="43" t="str">
        <f>IF(B85="","",IFERROR(VLOOKUP(B85,PREÇOS!$A$8:$K$87,9,FALSE),""))</f>
        <v/>
      </c>
      <c r="E85" s="35" t="str">
        <f>IF(OR(A85="",B85="",C85="",D85=""),"",C85*D85)</f>
        <v/>
      </c>
      <c r="F85" s="43" t="str">
        <f>IF(B85="","",IFERROR(VLOOKUP(B85,PREÇOS!$A$8:$K$87,3,FALSE)+VLOOKUP(B85,PREÇOS!$A$8:$K$87,4,FALSE),""))</f>
        <v/>
      </c>
      <c r="G85" s="35" t="str">
        <f>IF(OR(E85="",F85=""),"",C85*F85)</f>
        <v/>
      </c>
      <c r="H85" s="43" t="str">
        <f>IF(E85="","",E85*(IFERROR(VLOOKUP(B85,PREÇOS!$A$8:$K$87,5,FALSE),0)+IFERROR(VLOOKUP(B85,PREÇOS!$A$8:$K$87,6,FALSE),0)))</f>
        <v/>
      </c>
      <c r="I85" s="35" t="str">
        <f>IF(OR(E85="",G85="",H85=""),"",E85-G85-H85)</f>
        <v/>
      </c>
      <c r="J85" s="44" t="str">
        <f>IF(A85="","",TEXT(A85,"yyyy-mm"))</f>
        <v/>
      </c>
    </row>
    <row r="86" ht="22" customHeight="1">
      <c r="A86" s="37" t="n"/>
      <c r="B86" s="27" t="n"/>
      <c r="C86" s="38" t="n"/>
      <c r="D86" s="39" t="str">
        <f>IF(B86="","",IFERROR(VLOOKUP(B86,PREÇOS!$A$8:$K$87,9,FALSE),""))</f>
        <v/>
      </c>
      <c r="E86" s="30" t="str">
        <f>IF(OR(A86="",B86="",C86="",D86=""),"",C86*D86)</f>
        <v/>
      </c>
      <c r="F86" s="39" t="str">
        <f>IF(B86="","",IFERROR(VLOOKUP(B86,PREÇOS!$A$8:$K$87,3,FALSE)+VLOOKUP(B86,PREÇOS!$A$8:$K$87,4,FALSE),""))</f>
        <v/>
      </c>
      <c r="G86" s="30" t="str">
        <f>IF(OR(E86="",F86=""),"",C86*F86)</f>
        <v/>
      </c>
      <c r="H86" s="39" t="str">
        <f>IF(E86="","",E86*(IFERROR(VLOOKUP(B86,PREÇOS!$A$8:$K$87,5,FALSE),0)+IFERROR(VLOOKUP(B86,PREÇOS!$A$8:$K$87,6,FALSE),0)))</f>
        <v/>
      </c>
      <c r="I86" s="30" t="str">
        <f>IF(OR(E86="",G86="",H86=""),"",E86-G86-H86)</f>
        <v/>
      </c>
      <c r="J86" s="40" t="str">
        <f>IF(A86="","",TEXT(A86,"yyyy-mm"))</f>
        <v/>
      </c>
    </row>
    <row r="87" ht="22" customHeight="1">
      <c r="A87" s="41" t="n"/>
      <c r="B87" s="32" t="n"/>
      <c r="C87" s="42" t="n"/>
      <c r="D87" s="43" t="str">
        <f>IF(B87="","",IFERROR(VLOOKUP(B87,PREÇOS!$A$8:$K$87,9,FALSE),""))</f>
        <v/>
      </c>
      <c r="E87" s="35" t="str">
        <f>IF(OR(A87="",B87="",C87="",D87=""),"",C87*D87)</f>
        <v/>
      </c>
      <c r="F87" s="43" t="str">
        <f>IF(B87="","",IFERROR(VLOOKUP(B87,PREÇOS!$A$8:$K$87,3,FALSE)+VLOOKUP(B87,PREÇOS!$A$8:$K$87,4,FALSE),""))</f>
        <v/>
      </c>
      <c r="G87" s="35" t="str">
        <f>IF(OR(E87="",F87=""),"",C87*F87)</f>
        <v/>
      </c>
      <c r="H87" s="43" t="str">
        <f>IF(E87="","",E87*(IFERROR(VLOOKUP(B87,PREÇOS!$A$8:$K$87,5,FALSE),0)+IFERROR(VLOOKUP(B87,PREÇOS!$A$8:$K$87,6,FALSE),0)))</f>
        <v/>
      </c>
      <c r="I87" s="35" t="str">
        <f>IF(OR(E87="",G87="",H87=""),"",E87-G87-H87)</f>
        <v/>
      </c>
      <c r="J87" s="44" t="str">
        <f>IF(A87="","",TEXT(A87,"yyyy-mm"))</f>
        <v/>
      </c>
    </row>
  </sheetData>
  <autoFilter ref="A7:J87"/>
  <mergeCells count="4">
    <mergeCell ref="A6:J6"/>
    <mergeCell ref="A5:J5"/>
    <mergeCell ref="A1:J2"/>
    <mergeCell ref="A3:J3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G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25" customWidth="1" min="2" max="2"/>
    <col width="24" customWidth="1" min="3" max="3"/>
    <col width="23" customWidth="1" min="4" max="4"/>
    <col width="24" customWidth="1" min="5" max="5"/>
    <col width="23" customWidth="1" min="6" max="6"/>
    <col width="24" customWidth="1" min="7" max="7"/>
  </cols>
  <sheetData>
    <row r="1" ht="28" customHeight="1">
      <c r="A1" s="1" t="inlineStr">
        <is>
          <t>Controle de estoque simples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2" t="n"/>
      <c r="B2" s="2" t="n"/>
      <c r="C2" s="2" t="n"/>
      <c r="D2" s="2" t="n"/>
      <c r="E2" s="2" t="n"/>
      <c r="F2" s="2" t="n"/>
      <c r="G2" s="2" t="n"/>
    </row>
    <row r="3" ht="31" customHeight="1">
      <c r="A3" s="3" t="inlineStr">
        <is>
          <t>Saldo final = saldo inicial + compras/entradas – quantidades vendidas.</t>
        </is>
      </c>
      <c r="B3" s="4" t="n"/>
      <c r="C3" s="4" t="n"/>
      <c r="D3" s="4" t="n"/>
      <c r="E3" s="4" t="n"/>
      <c r="F3" s="4" t="n"/>
      <c r="G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5" t="inlineStr">
        <is>
          <t>COMO USAR: campos azuis = você preenche  •  resultados automáticos = fórmulas  •  valores dos exemplos são fictícios</t>
        </is>
      </c>
    </row>
    <row r="7" ht="37" customHeight="1">
      <c r="A7" s="26" t="inlineStr">
        <is>
          <t>Código</t>
        </is>
      </c>
      <c r="B7" s="26" t="inlineStr">
        <is>
          <t>Saldo inicial (un)</t>
        </is>
      </c>
      <c r="C7" s="26" t="inlineStr">
        <is>
          <t>Entradas (un)</t>
        </is>
      </c>
      <c r="D7" s="26" t="inlineStr">
        <is>
          <t>Saídas (un)</t>
        </is>
      </c>
      <c r="E7" s="26" t="inlineStr">
        <is>
          <t>Ponto de reposição</t>
        </is>
      </c>
      <c r="F7" s="26" t="inlineStr">
        <is>
          <t>Saldo final (un)</t>
        </is>
      </c>
      <c r="G7" s="26" t="inlineStr">
        <is>
          <t>Situação</t>
        </is>
      </c>
    </row>
    <row r="8" ht="22" customHeight="1">
      <c r="A8" s="27" t="inlineStr">
        <is>
          <t>PROD-01</t>
        </is>
      </c>
      <c r="B8" s="38" t="n">
        <v>12</v>
      </c>
      <c r="C8" s="38" t="n">
        <v>20</v>
      </c>
      <c r="D8" s="45" t="n">
        <f>IF(A8="","",SUMIF(VENDAS!$B$8:$B$87,A8,VENDAS!$C$8:$C$87))</f>
        <v>6.0</v>
      </c>
      <c r="E8" s="38" t="n">
        <v>8</v>
      </c>
      <c r="F8" s="46" t="n">
        <f>IF(A8="","",B8+C8-D8)</f>
        <v>26.0</v>
      </c>
      <c r="G8" s="40" t="str">
        <f>IF(A8="","",IF(F8&lt;0,"Estoque negativo",IF(F8&lt;=E8,"Repor","OK")))</f>
        <v>OK</v>
      </c>
    </row>
    <row r="9" ht="22" customHeight="1">
      <c r="A9" s="32" t="inlineStr">
        <is>
          <t>PROD-02</t>
        </is>
      </c>
      <c r="B9" s="42" t="n">
        <v>7</v>
      </c>
      <c r="C9" s="42" t="n">
        <v>12</v>
      </c>
      <c r="D9" s="47" t="n">
        <f>IF(A9="","",SUMIF(VENDAS!$B$8:$B$87,A9,VENDAS!$C$8:$C$87))</f>
        <v>4.0</v>
      </c>
      <c r="E9" s="42" t="n">
        <v>5</v>
      </c>
      <c r="F9" s="48" t="n">
        <f>IF(A9="","",B9+C9-D9)</f>
        <v>15.0</v>
      </c>
      <c r="G9" s="44" t="str">
        <f>IF(A9="","",IF(F9&lt;0,"Estoque negativo",IF(F9&lt;=E9,"Repor","OK")))</f>
        <v>OK</v>
      </c>
    </row>
    <row r="10" ht="22" customHeight="1">
      <c r="A10" s="27" t="n"/>
      <c r="B10" s="38" t="n"/>
      <c r="C10" s="38" t="n"/>
      <c r="D10" s="45" t="str">
        <f>IF(A10="","",SUMIF(VENDAS!$B$8:$B$87,A10,VENDAS!$C$8:$C$87))</f>
        <v/>
      </c>
      <c r="E10" s="38" t="n"/>
      <c r="F10" s="46" t="str">
        <f>IF(A10="","",B10+C10-D10)</f>
        <v/>
      </c>
      <c r="G10" s="40" t="str">
        <f>IF(A10="","",IF(F10&lt;0,"Estoque negativo",IF(F10&lt;=E10,"Repor","OK")))</f>
        <v/>
      </c>
    </row>
    <row r="11" ht="22" customHeight="1">
      <c r="A11" s="32" t="n"/>
      <c r="B11" s="42" t="n"/>
      <c r="C11" s="42" t="n"/>
      <c r="D11" s="47" t="str">
        <f>IF(A11="","",SUMIF(VENDAS!$B$8:$B$87,A11,VENDAS!$C$8:$C$87))</f>
        <v/>
      </c>
      <c r="E11" s="42" t="n"/>
      <c r="F11" s="48" t="str">
        <f>IF(A11="","",B11+C11-D11)</f>
        <v/>
      </c>
      <c r="G11" s="44" t="str">
        <f>IF(A11="","",IF(F11&lt;0,"Estoque negativo",IF(F11&lt;=E11,"Repor","OK")))</f>
        <v/>
      </c>
    </row>
    <row r="12" ht="22" customHeight="1">
      <c r="A12" s="27" t="n"/>
      <c r="B12" s="38" t="n"/>
      <c r="C12" s="38" t="n"/>
      <c r="D12" s="45" t="str">
        <f>IF(A12="","",SUMIF(VENDAS!$B$8:$B$87,A12,VENDAS!$C$8:$C$87))</f>
        <v/>
      </c>
      <c r="E12" s="38" t="n"/>
      <c r="F12" s="46" t="str">
        <f>IF(A12="","",B12+C12-D12)</f>
        <v/>
      </c>
      <c r="G12" s="40" t="str">
        <f>IF(A12="","",IF(F12&lt;0,"Estoque negativo",IF(F12&lt;=E12,"Repor","OK")))</f>
        <v/>
      </c>
    </row>
    <row r="13" ht="22" customHeight="1">
      <c r="A13" s="32" t="n"/>
      <c r="B13" s="42" t="n"/>
      <c r="C13" s="42" t="n"/>
      <c r="D13" s="47" t="str">
        <f>IF(A13="","",SUMIF(VENDAS!$B$8:$B$87,A13,VENDAS!$C$8:$C$87))</f>
        <v/>
      </c>
      <c r="E13" s="42" t="n"/>
      <c r="F13" s="48" t="str">
        <f>IF(A13="","",B13+C13-D13)</f>
        <v/>
      </c>
      <c r="G13" s="44" t="str">
        <f>IF(A13="","",IF(F13&lt;0,"Estoque negativo",IF(F13&lt;=E13,"Repor","OK")))</f>
        <v/>
      </c>
    </row>
    <row r="14" ht="22" customHeight="1">
      <c r="A14" s="27" t="n"/>
      <c r="B14" s="38" t="n"/>
      <c r="C14" s="38" t="n"/>
      <c r="D14" s="45" t="str">
        <f>IF(A14="","",SUMIF(VENDAS!$B$8:$B$87,A14,VENDAS!$C$8:$C$87))</f>
        <v/>
      </c>
      <c r="E14" s="38" t="n"/>
      <c r="F14" s="46" t="str">
        <f>IF(A14="","",B14+C14-D14)</f>
        <v/>
      </c>
      <c r="G14" s="40" t="str">
        <f>IF(A14="","",IF(F14&lt;0,"Estoque negativo",IF(F14&lt;=E14,"Repor","OK")))</f>
        <v/>
      </c>
    </row>
    <row r="15" ht="22" customHeight="1">
      <c r="A15" s="32" t="n"/>
      <c r="B15" s="42" t="n"/>
      <c r="C15" s="42" t="n"/>
      <c r="D15" s="47" t="str">
        <f>IF(A15="","",SUMIF(VENDAS!$B$8:$B$87,A15,VENDAS!$C$8:$C$87))</f>
        <v/>
      </c>
      <c r="E15" s="42" t="n"/>
      <c r="F15" s="48" t="str">
        <f>IF(A15="","",B15+C15-D15)</f>
        <v/>
      </c>
      <c r="G15" s="44" t="str">
        <f>IF(A15="","",IF(F15&lt;0,"Estoque negativo",IF(F15&lt;=E15,"Repor","OK")))</f>
        <v/>
      </c>
    </row>
    <row r="16" ht="22" customHeight="1">
      <c r="A16" s="27" t="n"/>
      <c r="B16" s="38" t="n"/>
      <c r="C16" s="38" t="n"/>
      <c r="D16" s="45" t="str">
        <f>IF(A16="","",SUMIF(VENDAS!$B$8:$B$87,A16,VENDAS!$C$8:$C$87))</f>
        <v/>
      </c>
      <c r="E16" s="38" t="n"/>
      <c r="F16" s="46" t="str">
        <f>IF(A16="","",B16+C16-D16)</f>
        <v/>
      </c>
      <c r="G16" s="40" t="str">
        <f>IF(A16="","",IF(F16&lt;0,"Estoque negativo",IF(F16&lt;=E16,"Repor","OK")))</f>
        <v/>
      </c>
    </row>
    <row r="17" ht="22" customHeight="1">
      <c r="A17" s="32" t="n"/>
      <c r="B17" s="42" t="n"/>
      <c r="C17" s="42" t="n"/>
      <c r="D17" s="47" t="str">
        <f>IF(A17="","",SUMIF(VENDAS!$B$8:$B$87,A17,VENDAS!$C$8:$C$87))</f>
        <v/>
      </c>
      <c r="E17" s="42" t="n"/>
      <c r="F17" s="48" t="str">
        <f>IF(A17="","",B17+C17-D17)</f>
        <v/>
      </c>
      <c r="G17" s="44" t="str">
        <f>IF(A17="","",IF(F17&lt;0,"Estoque negativo",IF(F17&lt;=E17,"Repor","OK")))</f>
        <v/>
      </c>
    </row>
    <row r="18" ht="22" customHeight="1">
      <c r="A18" s="27" t="n"/>
      <c r="B18" s="38" t="n"/>
      <c r="C18" s="38" t="n"/>
      <c r="D18" s="45" t="str">
        <f>IF(A18="","",SUMIF(VENDAS!$B$8:$B$87,A18,VENDAS!$C$8:$C$87))</f>
        <v/>
      </c>
      <c r="E18" s="38" t="n"/>
      <c r="F18" s="46" t="str">
        <f>IF(A18="","",B18+C18-D18)</f>
        <v/>
      </c>
      <c r="G18" s="40" t="str">
        <f>IF(A18="","",IF(F18&lt;0,"Estoque negativo",IF(F18&lt;=E18,"Repor","OK")))</f>
        <v/>
      </c>
    </row>
    <row r="19" ht="22" customHeight="1">
      <c r="A19" s="32" t="n"/>
      <c r="B19" s="42" t="n"/>
      <c r="C19" s="42" t="n"/>
      <c r="D19" s="47" t="str">
        <f>IF(A19="","",SUMIF(VENDAS!$B$8:$B$87,A19,VENDAS!$C$8:$C$87))</f>
        <v/>
      </c>
      <c r="E19" s="42" t="n"/>
      <c r="F19" s="48" t="str">
        <f>IF(A19="","",B19+C19-D19)</f>
        <v/>
      </c>
      <c r="G19" s="44" t="str">
        <f>IF(A19="","",IF(F19&lt;0,"Estoque negativo",IF(F19&lt;=E19,"Repor","OK")))</f>
        <v/>
      </c>
    </row>
    <row r="20" ht="22" customHeight="1">
      <c r="A20" s="27" t="n"/>
      <c r="B20" s="38" t="n"/>
      <c r="C20" s="38" t="n"/>
      <c r="D20" s="45" t="str">
        <f>IF(A20="","",SUMIF(VENDAS!$B$8:$B$87,A20,VENDAS!$C$8:$C$87))</f>
        <v/>
      </c>
      <c r="E20" s="38" t="n"/>
      <c r="F20" s="46" t="str">
        <f>IF(A20="","",B20+C20-D20)</f>
        <v/>
      </c>
      <c r="G20" s="40" t="str">
        <f>IF(A20="","",IF(F20&lt;0,"Estoque negativo",IF(F20&lt;=E20,"Repor","OK")))</f>
        <v/>
      </c>
    </row>
    <row r="21" ht="22" customHeight="1">
      <c r="A21" s="32" t="n"/>
      <c r="B21" s="42" t="n"/>
      <c r="C21" s="42" t="n"/>
      <c r="D21" s="47" t="str">
        <f>IF(A21="","",SUMIF(VENDAS!$B$8:$B$87,A21,VENDAS!$C$8:$C$87))</f>
        <v/>
      </c>
      <c r="E21" s="42" t="n"/>
      <c r="F21" s="48" t="str">
        <f>IF(A21="","",B21+C21-D21)</f>
        <v/>
      </c>
      <c r="G21" s="44" t="str">
        <f>IF(A21="","",IF(F21&lt;0,"Estoque negativo",IF(F21&lt;=E21,"Repor","OK")))</f>
        <v/>
      </c>
    </row>
    <row r="22" ht="22" customHeight="1">
      <c r="A22" s="27" t="n"/>
      <c r="B22" s="38" t="n"/>
      <c r="C22" s="38" t="n"/>
      <c r="D22" s="45" t="str">
        <f>IF(A22="","",SUMIF(VENDAS!$B$8:$B$87,A22,VENDAS!$C$8:$C$87))</f>
        <v/>
      </c>
      <c r="E22" s="38" t="n"/>
      <c r="F22" s="46" t="str">
        <f>IF(A22="","",B22+C22-D22)</f>
        <v/>
      </c>
      <c r="G22" s="40" t="str">
        <f>IF(A22="","",IF(F22&lt;0,"Estoque negativo",IF(F22&lt;=E22,"Repor","OK")))</f>
        <v/>
      </c>
    </row>
    <row r="23" ht="22" customHeight="1">
      <c r="A23" s="32" t="n"/>
      <c r="B23" s="42" t="n"/>
      <c r="C23" s="42" t="n"/>
      <c r="D23" s="47" t="str">
        <f>IF(A23="","",SUMIF(VENDAS!$B$8:$B$87,A23,VENDAS!$C$8:$C$87))</f>
        <v/>
      </c>
      <c r="E23" s="42" t="n"/>
      <c r="F23" s="48" t="str">
        <f>IF(A23="","",B23+C23-D23)</f>
        <v/>
      </c>
      <c r="G23" s="44" t="str">
        <f>IF(A23="","",IF(F23&lt;0,"Estoque negativo",IF(F23&lt;=E23,"Repor","OK")))</f>
        <v/>
      </c>
    </row>
    <row r="24" ht="22" customHeight="1">
      <c r="A24" s="27" t="n"/>
      <c r="B24" s="38" t="n"/>
      <c r="C24" s="38" t="n"/>
      <c r="D24" s="45" t="str">
        <f>IF(A24="","",SUMIF(VENDAS!$B$8:$B$87,A24,VENDAS!$C$8:$C$87))</f>
        <v/>
      </c>
      <c r="E24" s="38" t="n"/>
      <c r="F24" s="46" t="str">
        <f>IF(A24="","",B24+C24-D24)</f>
        <v/>
      </c>
      <c r="G24" s="40" t="str">
        <f>IF(A24="","",IF(F24&lt;0,"Estoque negativo",IF(F24&lt;=E24,"Repor","OK")))</f>
        <v/>
      </c>
    </row>
    <row r="25" ht="22" customHeight="1">
      <c r="A25" s="32" t="n"/>
      <c r="B25" s="42" t="n"/>
      <c r="C25" s="42" t="n"/>
      <c r="D25" s="47" t="str">
        <f>IF(A25="","",SUMIF(VENDAS!$B$8:$B$87,A25,VENDAS!$C$8:$C$87))</f>
        <v/>
      </c>
      <c r="E25" s="42" t="n"/>
      <c r="F25" s="48" t="str">
        <f>IF(A25="","",B25+C25-D25)</f>
        <v/>
      </c>
      <c r="G25" s="44" t="str">
        <f>IF(A25="","",IF(F25&lt;0,"Estoque negativo",IF(F25&lt;=E25,"Repor","OK")))</f>
        <v/>
      </c>
    </row>
    <row r="26" ht="22" customHeight="1">
      <c r="A26" s="27" t="n"/>
      <c r="B26" s="38" t="n"/>
      <c r="C26" s="38" t="n"/>
      <c r="D26" s="45" t="str">
        <f>IF(A26="","",SUMIF(VENDAS!$B$8:$B$87,A26,VENDAS!$C$8:$C$87))</f>
        <v/>
      </c>
      <c r="E26" s="38" t="n"/>
      <c r="F26" s="46" t="str">
        <f>IF(A26="","",B26+C26-D26)</f>
        <v/>
      </c>
      <c r="G26" s="40" t="str">
        <f>IF(A26="","",IF(F26&lt;0,"Estoque negativo",IF(F26&lt;=E26,"Repor","OK")))</f>
        <v/>
      </c>
    </row>
    <row r="27" ht="22" customHeight="1">
      <c r="A27" s="32" t="n"/>
      <c r="B27" s="42" t="n"/>
      <c r="C27" s="42" t="n"/>
      <c r="D27" s="47" t="str">
        <f>IF(A27="","",SUMIF(VENDAS!$B$8:$B$87,A27,VENDAS!$C$8:$C$87))</f>
        <v/>
      </c>
      <c r="E27" s="42" t="n"/>
      <c r="F27" s="48" t="str">
        <f>IF(A27="","",B27+C27-D27)</f>
        <v/>
      </c>
      <c r="G27" s="44" t="str">
        <f>IF(A27="","",IF(F27&lt;0,"Estoque negativo",IF(F27&lt;=E27,"Repor","OK")))</f>
        <v/>
      </c>
    </row>
    <row r="28" ht="22" customHeight="1">
      <c r="A28" s="27" t="n"/>
      <c r="B28" s="38" t="n"/>
      <c r="C28" s="38" t="n"/>
      <c r="D28" s="45" t="str">
        <f>IF(A28="","",SUMIF(VENDAS!$B$8:$B$87,A28,VENDAS!$C$8:$C$87))</f>
        <v/>
      </c>
      <c r="E28" s="38" t="n"/>
      <c r="F28" s="46" t="str">
        <f>IF(A28="","",B28+C28-D28)</f>
        <v/>
      </c>
      <c r="G28" s="40" t="str">
        <f>IF(A28="","",IF(F28&lt;0,"Estoque negativo",IF(F28&lt;=E28,"Repor","OK")))</f>
        <v/>
      </c>
    </row>
    <row r="29" ht="22" customHeight="1">
      <c r="A29" s="32" t="n"/>
      <c r="B29" s="42" t="n"/>
      <c r="C29" s="42" t="n"/>
      <c r="D29" s="47" t="str">
        <f>IF(A29="","",SUMIF(VENDAS!$B$8:$B$87,A29,VENDAS!$C$8:$C$87))</f>
        <v/>
      </c>
      <c r="E29" s="42" t="n"/>
      <c r="F29" s="48" t="str">
        <f>IF(A29="","",B29+C29-D29)</f>
        <v/>
      </c>
      <c r="G29" s="44" t="str">
        <f>IF(A29="","",IF(F29&lt;0,"Estoque negativo",IF(F29&lt;=E29,"Repor","OK")))</f>
        <v/>
      </c>
    </row>
    <row r="30" ht="22" customHeight="1">
      <c r="A30" s="27" t="n"/>
      <c r="B30" s="38" t="n"/>
      <c r="C30" s="38" t="n"/>
      <c r="D30" s="45" t="str">
        <f>IF(A30="","",SUMIF(VENDAS!$B$8:$B$87,A30,VENDAS!$C$8:$C$87))</f>
        <v/>
      </c>
      <c r="E30" s="38" t="n"/>
      <c r="F30" s="46" t="str">
        <f>IF(A30="","",B30+C30-D30)</f>
        <v/>
      </c>
      <c r="G30" s="40" t="str">
        <f>IF(A30="","",IF(F30&lt;0,"Estoque negativo",IF(F30&lt;=E30,"Repor","OK")))</f>
        <v/>
      </c>
    </row>
    <row r="31" ht="22" customHeight="1">
      <c r="A31" s="32" t="n"/>
      <c r="B31" s="42" t="n"/>
      <c r="C31" s="42" t="n"/>
      <c r="D31" s="47" t="str">
        <f>IF(A31="","",SUMIF(VENDAS!$B$8:$B$87,A31,VENDAS!$C$8:$C$87))</f>
        <v/>
      </c>
      <c r="E31" s="42" t="n"/>
      <c r="F31" s="48" t="str">
        <f>IF(A31="","",B31+C31-D31)</f>
        <v/>
      </c>
      <c r="G31" s="44" t="str">
        <f>IF(A31="","",IF(F31&lt;0,"Estoque negativo",IF(F31&lt;=E31,"Repor","OK")))</f>
        <v/>
      </c>
    </row>
    <row r="32" ht="22" customHeight="1">
      <c r="A32" s="27" t="n"/>
      <c r="B32" s="38" t="n"/>
      <c r="C32" s="38" t="n"/>
      <c r="D32" s="45" t="str">
        <f>IF(A32="","",SUMIF(VENDAS!$B$8:$B$87,A32,VENDAS!$C$8:$C$87))</f>
        <v/>
      </c>
      <c r="E32" s="38" t="n"/>
      <c r="F32" s="46" t="str">
        <f>IF(A32="","",B32+C32-D32)</f>
        <v/>
      </c>
      <c r="G32" s="40" t="str">
        <f>IF(A32="","",IF(F32&lt;0,"Estoque negativo",IF(F32&lt;=E32,"Repor","OK")))</f>
        <v/>
      </c>
    </row>
    <row r="33" ht="22" customHeight="1">
      <c r="A33" s="32" t="n"/>
      <c r="B33" s="42" t="n"/>
      <c r="C33" s="42" t="n"/>
      <c r="D33" s="47" t="str">
        <f>IF(A33="","",SUMIF(VENDAS!$B$8:$B$87,A33,VENDAS!$C$8:$C$87))</f>
        <v/>
      </c>
      <c r="E33" s="42" t="n"/>
      <c r="F33" s="48" t="str">
        <f>IF(A33="","",B33+C33-D33)</f>
        <v/>
      </c>
      <c r="G33" s="44" t="str">
        <f>IF(A33="","",IF(F33&lt;0,"Estoque negativo",IF(F33&lt;=E33,"Repor","OK")))</f>
        <v/>
      </c>
    </row>
    <row r="34" ht="22" customHeight="1">
      <c r="A34" s="27" t="n"/>
      <c r="B34" s="38" t="n"/>
      <c r="C34" s="38" t="n"/>
      <c r="D34" s="45" t="str">
        <f>IF(A34="","",SUMIF(VENDAS!$B$8:$B$87,A34,VENDAS!$C$8:$C$87))</f>
        <v/>
      </c>
      <c r="E34" s="38" t="n"/>
      <c r="F34" s="46" t="str">
        <f>IF(A34="","",B34+C34-D34)</f>
        <v/>
      </c>
      <c r="G34" s="40" t="str">
        <f>IF(A34="","",IF(F34&lt;0,"Estoque negativo",IF(F34&lt;=E34,"Repor","OK")))</f>
        <v/>
      </c>
    </row>
    <row r="35" ht="22" customHeight="1">
      <c r="A35" s="32" t="n"/>
      <c r="B35" s="42" t="n"/>
      <c r="C35" s="42" t="n"/>
      <c r="D35" s="47" t="str">
        <f>IF(A35="","",SUMIF(VENDAS!$B$8:$B$87,A35,VENDAS!$C$8:$C$87))</f>
        <v/>
      </c>
      <c r="E35" s="42" t="n"/>
      <c r="F35" s="48" t="str">
        <f>IF(A35="","",B35+C35-D35)</f>
        <v/>
      </c>
      <c r="G35" s="44" t="str">
        <f>IF(A35="","",IF(F35&lt;0,"Estoque negativo",IF(F35&lt;=E35,"Repor","OK")))</f>
        <v/>
      </c>
    </row>
    <row r="36" ht="22" customHeight="1">
      <c r="A36" s="27" t="n"/>
      <c r="B36" s="38" t="n"/>
      <c r="C36" s="38" t="n"/>
      <c r="D36" s="45" t="str">
        <f>IF(A36="","",SUMIF(VENDAS!$B$8:$B$87,A36,VENDAS!$C$8:$C$87))</f>
        <v/>
      </c>
      <c r="E36" s="38" t="n"/>
      <c r="F36" s="46" t="str">
        <f>IF(A36="","",B36+C36-D36)</f>
        <v/>
      </c>
      <c r="G36" s="40" t="str">
        <f>IF(A36="","",IF(F36&lt;0,"Estoque negativo",IF(F36&lt;=E36,"Repor","OK")))</f>
        <v/>
      </c>
    </row>
    <row r="37" ht="22" customHeight="1">
      <c r="A37" s="32" t="n"/>
      <c r="B37" s="42" t="n"/>
      <c r="C37" s="42" t="n"/>
      <c r="D37" s="47" t="str">
        <f>IF(A37="","",SUMIF(VENDAS!$B$8:$B$87,A37,VENDAS!$C$8:$C$87))</f>
        <v/>
      </c>
      <c r="E37" s="42" t="n"/>
      <c r="F37" s="48" t="str">
        <f>IF(A37="","",B37+C37-D37)</f>
        <v/>
      </c>
      <c r="G37" s="44" t="str">
        <f>IF(A37="","",IF(F37&lt;0,"Estoque negativo",IF(F37&lt;=E37,"Repor","OK")))</f>
        <v/>
      </c>
    </row>
    <row r="38" ht="22" customHeight="1">
      <c r="A38" s="27" t="n"/>
      <c r="B38" s="38" t="n"/>
      <c r="C38" s="38" t="n"/>
      <c r="D38" s="45" t="str">
        <f>IF(A38="","",SUMIF(VENDAS!$B$8:$B$87,A38,VENDAS!$C$8:$C$87))</f>
        <v/>
      </c>
      <c r="E38" s="38" t="n"/>
      <c r="F38" s="46" t="str">
        <f>IF(A38="","",B38+C38-D38)</f>
        <v/>
      </c>
      <c r="G38" s="40" t="str">
        <f>IF(A38="","",IF(F38&lt;0,"Estoque negativo",IF(F38&lt;=E38,"Repor","OK")))</f>
        <v/>
      </c>
    </row>
    <row r="39" ht="22" customHeight="1">
      <c r="A39" s="32" t="n"/>
      <c r="B39" s="42" t="n"/>
      <c r="C39" s="42" t="n"/>
      <c r="D39" s="47" t="str">
        <f>IF(A39="","",SUMIF(VENDAS!$B$8:$B$87,A39,VENDAS!$C$8:$C$87))</f>
        <v/>
      </c>
      <c r="E39" s="42" t="n"/>
      <c r="F39" s="48" t="str">
        <f>IF(A39="","",B39+C39-D39)</f>
        <v/>
      </c>
      <c r="G39" s="44" t="str">
        <f>IF(A39="","",IF(F39&lt;0,"Estoque negativo",IF(F39&lt;=E39,"Repor","OK")))</f>
        <v/>
      </c>
    </row>
    <row r="40" ht="22" customHeight="1">
      <c r="A40" s="27" t="n"/>
      <c r="B40" s="38" t="n"/>
      <c r="C40" s="38" t="n"/>
      <c r="D40" s="45" t="str">
        <f>IF(A40="","",SUMIF(VENDAS!$B$8:$B$87,A40,VENDAS!$C$8:$C$87))</f>
        <v/>
      </c>
      <c r="E40" s="38" t="n"/>
      <c r="F40" s="46" t="str">
        <f>IF(A40="","",B40+C40-D40)</f>
        <v/>
      </c>
      <c r="G40" s="40" t="str">
        <f>IF(A40="","",IF(F40&lt;0,"Estoque negativo",IF(F40&lt;=E40,"Repor","OK")))</f>
        <v/>
      </c>
    </row>
    <row r="41" ht="22" customHeight="1">
      <c r="A41" s="32" t="n"/>
      <c r="B41" s="42" t="n"/>
      <c r="C41" s="42" t="n"/>
      <c r="D41" s="47" t="str">
        <f>IF(A41="","",SUMIF(VENDAS!$B$8:$B$87,A41,VENDAS!$C$8:$C$87))</f>
        <v/>
      </c>
      <c r="E41" s="42" t="n"/>
      <c r="F41" s="48" t="str">
        <f>IF(A41="","",B41+C41-D41)</f>
        <v/>
      </c>
      <c r="G41" s="44" t="str">
        <f>IF(A41="","",IF(F41&lt;0,"Estoque negativo",IF(F41&lt;=E41,"Repor","OK")))</f>
        <v/>
      </c>
    </row>
    <row r="42" ht="22" customHeight="1">
      <c r="A42" s="27" t="n"/>
      <c r="B42" s="38" t="n"/>
      <c r="C42" s="38" t="n"/>
      <c r="D42" s="45" t="str">
        <f>IF(A42="","",SUMIF(VENDAS!$B$8:$B$87,A42,VENDAS!$C$8:$C$87))</f>
        <v/>
      </c>
      <c r="E42" s="38" t="n"/>
      <c r="F42" s="46" t="str">
        <f>IF(A42="","",B42+C42-D42)</f>
        <v/>
      </c>
      <c r="G42" s="40" t="str">
        <f>IF(A42="","",IF(F42&lt;0,"Estoque negativo",IF(F42&lt;=E42,"Repor","OK")))</f>
        <v/>
      </c>
    </row>
    <row r="43" ht="22" customHeight="1">
      <c r="A43" s="32" t="n"/>
      <c r="B43" s="42" t="n"/>
      <c r="C43" s="42" t="n"/>
      <c r="D43" s="47" t="str">
        <f>IF(A43="","",SUMIF(VENDAS!$B$8:$B$87,A43,VENDAS!$C$8:$C$87))</f>
        <v/>
      </c>
      <c r="E43" s="42" t="n"/>
      <c r="F43" s="48" t="str">
        <f>IF(A43="","",B43+C43-D43)</f>
        <v/>
      </c>
      <c r="G43" s="44" t="str">
        <f>IF(A43="","",IF(F43&lt;0,"Estoque negativo",IF(F43&lt;=E43,"Repor","OK")))</f>
        <v/>
      </c>
    </row>
    <row r="44" ht="22" customHeight="1">
      <c r="A44" s="27" t="n"/>
      <c r="B44" s="38" t="n"/>
      <c r="C44" s="38" t="n"/>
      <c r="D44" s="45" t="str">
        <f>IF(A44="","",SUMIF(VENDAS!$B$8:$B$87,A44,VENDAS!$C$8:$C$87))</f>
        <v/>
      </c>
      <c r="E44" s="38" t="n"/>
      <c r="F44" s="46" t="str">
        <f>IF(A44="","",B44+C44-D44)</f>
        <v/>
      </c>
      <c r="G44" s="40" t="str">
        <f>IF(A44="","",IF(F44&lt;0,"Estoque negativo",IF(F44&lt;=E44,"Repor","OK")))</f>
        <v/>
      </c>
    </row>
    <row r="45" ht="22" customHeight="1">
      <c r="A45" s="32" t="n"/>
      <c r="B45" s="42" t="n"/>
      <c r="C45" s="42" t="n"/>
      <c r="D45" s="47" t="str">
        <f>IF(A45="","",SUMIF(VENDAS!$B$8:$B$87,A45,VENDAS!$C$8:$C$87))</f>
        <v/>
      </c>
      <c r="E45" s="42" t="n"/>
      <c r="F45" s="48" t="str">
        <f>IF(A45="","",B45+C45-D45)</f>
        <v/>
      </c>
      <c r="G45" s="44" t="str">
        <f>IF(A45="","",IF(F45&lt;0,"Estoque negativo",IF(F45&lt;=E45,"Repor","OK")))</f>
        <v/>
      </c>
    </row>
    <row r="46" ht="22" customHeight="1">
      <c r="A46" s="27" t="n"/>
      <c r="B46" s="38" t="n"/>
      <c r="C46" s="38" t="n"/>
      <c r="D46" s="45" t="str">
        <f>IF(A46="","",SUMIF(VENDAS!$B$8:$B$87,A46,VENDAS!$C$8:$C$87))</f>
        <v/>
      </c>
      <c r="E46" s="38" t="n"/>
      <c r="F46" s="46" t="str">
        <f>IF(A46="","",B46+C46-D46)</f>
        <v/>
      </c>
      <c r="G46" s="40" t="str">
        <f>IF(A46="","",IF(F46&lt;0,"Estoque negativo",IF(F46&lt;=E46,"Repor","OK")))</f>
        <v/>
      </c>
    </row>
    <row r="47" ht="22" customHeight="1">
      <c r="A47" s="32" t="n"/>
      <c r="B47" s="42" t="n"/>
      <c r="C47" s="42" t="n"/>
      <c r="D47" s="47" t="str">
        <f>IF(A47="","",SUMIF(VENDAS!$B$8:$B$87,A47,VENDAS!$C$8:$C$87))</f>
        <v/>
      </c>
      <c r="E47" s="42" t="n"/>
      <c r="F47" s="48" t="str">
        <f>IF(A47="","",B47+C47-D47)</f>
        <v/>
      </c>
      <c r="G47" s="44" t="str">
        <f>IF(A47="","",IF(F47&lt;0,"Estoque negativo",IF(F47&lt;=E47,"Repor","OK")))</f>
        <v/>
      </c>
    </row>
    <row r="48" ht="22" customHeight="1">
      <c r="A48" s="27" t="n"/>
      <c r="B48" s="38" t="n"/>
      <c r="C48" s="38" t="n"/>
      <c r="D48" s="45" t="str">
        <f>IF(A48="","",SUMIF(VENDAS!$B$8:$B$87,A48,VENDAS!$C$8:$C$87))</f>
        <v/>
      </c>
      <c r="E48" s="38" t="n"/>
      <c r="F48" s="46" t="str">
        <f>IF(A48="","",B48+C48-D48)</f>
        <v/>
      </c>
      <c r="G48" s="40" t="str">
        <f>IF(A48="","",IF(F48&lt;0,"Estoque negativo",IF(F48&lt;=E48,"Repor","OK")))</f>
        <v/>
      </c>
    </row>
    <row r="49" ht="22" customHeight="1">
      <c r="A49" s="32" t="n"/>
      <c r="B49" s="42" t="n"/>
      <c r="C49" s="42" t="n"/>
      <c r="D49" s="47" t="str">
        <f>IF(A49="","",SUMIF(VENDAS!$B$8:$B$87,A49,VENDAS!$C$8:$C$87))</f>
        <v/>
      </c>
      <c r="E49" s="42" t="n"/>
      <c r="F49" s="48" t="str">
        <f>IF(A49="","",B49+C49-D49)</f>
        <v/>
      </c>
      <c r="G49" s="44" t="str">
        <f>IF(A49="","",IF(F49&lt;0,"Estoque negativo",IF(F49&lt;=E49,"Repor","OK")))</f>
        <v/>
      </c>
    </row>
    <row r="50" ht="22" customHeight="1">
      <c r="A50" s="27" t="n"/>
      <c r="B50" s="38" t="n"/>
      <c r="C50" s="38" t="n"/>
      <c r="D50" s="45" t="str">
        <f>IF(A50="","",SUMIF(VENDAS!$B$8:$B$87,A50,VENDAS!$C$8:$C$87))</f>
        <v/>
      </c>
      <c r="E50" s="38" t="n"/>
      <c r="F50" s="46" t="str">
        <f>IF(A50="","",B50+C50-D50)</f>
        <v/>
      </c>
      <c r="G50" s="40" t="str">
        <f>IF(A50="","",IF(F50&lt;0,"Estoque negativo",IF(F50&lt;=E50,"Repor","OK")))</f>
        <v/>
      </c>
    </row>
    <row r="51" ht="22" customHeight="1">
      <c r="A51" s="32" t="n"/>
      <c r="B51" s="42" t="n"/>
      <c r="C51" s="42" t="n"/>
      <c r="D51" s="47" t="str">
        <f>IF(A51="","",SUMIF(VENDAS!$B$8:$B$87,A51,VENDAS!$C$8:$C$87))</f>
        <v/>
      </c>
      <c r="E51" s="42" t="n"/>
      <c r="F51" s="48" t="str">
        <f>IF(A51="","",B51+C51-D51)</f>
        <v/>
      </c>
      <c r="G51" s="44" t="str">
        <f>IF(A51="","",IF(F51&lt;0,"Estoque negativo",IF(F51&lt;=E51,"Repor","OK")))</f>
        <v/>
      </c>
    </row>
    <row r="52" ht="22" customHeight="1">
      <c r="A52" s="27" t="n"/>
      <c r="B52" s="38" t="n"/>
      <c r="C52" s="38" t="n"/>
      <c r="D52" s="45" t="str">
        <f>IF(A52="","",SUMIF(VENDAS!$B$8:$B$87,A52,VENDAS!$C$8:$C$87))</f>
        <v/>
      </c>
      <c r="E52" s="38" t="n"/>
      <c r="F52" s="46" t="str">
        <f>IF(A52="","",B52+C52-D52)</f>
        <v/>
      </c>
      <c r="G52" s="40" t="str">
        <f>IF(A52="","",IF(F52&lt;0,"Estoque negativo",IF(F52&lt;=E52,"Repor","OK")))</f>
        <v/>
      </c>
    </row>
    <row r="53" ht="22" customHeight="1">
      <c r="A53" s="32" t="n"/>
      <c r="B53" s="42" t="n"/>
      <c r="C53" s="42" t="n"/>
      <c r="D53" s="47" t="str">
        <f>IF(A53="","",SUMIF(VENDAS!$B$8:$B$87,A53,VENDAS!$C$8:$C$87))</f>
        <v/>
      </c>
      <c r="E53" s="42" t="n"/>
      <c r="F53" s="48" t="str">
        <f>IF(A53="","",B53+C53-D53)</f>
        <v/>
      </c>
      <c r="G53" s="44" t="str">
        <f>IF(A53="","",IF(F53&lt;0,"Estoque negativo",IF(F53&lt;=E53,"Repor","OK")))</f>
        <v/>
      </c>
    </row>
    <row r="54" ht="22" customHeight="1">
      <c r="A54" s="27" t="n"/>
      <c r="B54" s="38" t="n"/>
      <c r="C54" s="38" t="n"/>
      <c r="D54" s="45" t="str">
        <f>IF(A54="","",SUMIF(VENDAS!$B$8:$B$87,A54,VENDAS!$C$8:$C$87))</f>
        <v/>
      </c>
      <c r="E54" s="38" t="n"/>
      <c r="F54" s="46" t="str">
        <f>IF(A54="","",B54+C54-D54)</f>
        <v/>
      </c>
      <c r="G54" s="40" t="str">
        <f>IF(A54="","",IF(F54&lt;0,"Estoque negativo",IF(F54&lt;=E54,"Repor","OK")))</f>
        <v/>
      </c>
    </row>
    <row r="55" ht="22" customHeight="1">
      <c r="A55" s="32" t="n"/>
      <c r="B55" s="42" t="n"/>
      <c r="C55" s="42" t="n"/>
      <c r="D55" s="47" t="str">
        <f>IF(A55="","",SUMIF(VENDAS!$B$8:$B$87,A55,VENDAS!$C$8:$C$87))</f>
        <v/>
      </c>
      <c r="E55" s="42" t="n"/>
      <c r="F55" s="48" t="str">
        <f>IF(A55="","",B55+C55-D55)</f>
        <v/>
      </c>
      <c r="G55" s="44" t="str">
        <f>IF(A55="","",IF(F55&lt;0,"Estoque negativo",IF(F55&lt;=E55,"Repor","OK")))</f>
        <v/>
      </c>
    </row>
    <row r="56" ht="22" customHeight="1">
      <c r="A56" s="27" t="n"/>
      <c r="B56" s="38" t="n"/>
      <c r="C56" s="38" t="n"/>
      <c r="D56" s="45" t="str">
        <f>IF(A56="","",SUMIF(VENDAS!$B$8:$B$87,A56,VENDAS!$C$8:$C$87))</f>
        <v/>
      </c>
      <c r="E56" s="38" t="n"/>
      <c r="F56" s="46" t="str">
        <f>IF(A56="","",B56+C56-D56)</f>
        <v/>
      </c>
      <c r="G56" s="40" t="str">
        <f>IF(A56="","",IF(F56&lt;0,"Estoque negativo",IF(F56&lt;=E56,"Repor","OK")))</f>
        <v/>
      </c>
    </row>
    <row r="57" ht="22" customHeight="1">
      <c r="A57" s="32" t="n"/>
      <c r="B57" s="42" t="n"/>
      <c r="C57" s="42" t="n"/>
      <c r="D57" s="47" t="str">
        <f>IF(A57="","",SUMIF(VENDAS!$B$8:$B$87,A57,VENDAS!$C$8:$C$87))</f>
        <v/>
      </c>
      <c r="E57" s="42" t="n"/>
      <c r="F57" s="48" t="str">
        <f>IF(A57="","",B57+C57-D57)</f>
        <v/>
      </c>
      <c r="G57" s="44" t="str">
        <f>IF(A57="","",IF(F57&lt;0,"Estoque negativo",IF(F57&lt;=E57,"Repor","OK")))</f>
        <v/>
      </c>
    </row>
    <row r="58" ht="22" customHeight="1">
      <c r="A58" s="27" t="n"/>
      <c r="B58" s="38" t="n"/>
      <c r="C58" s="38" t="n"/>
      <c r="D58" s="45" t="str">
        <f>IF(A58="","",SUMIF(VENDAS!$B$8:$B$87,A58,VENDAS!$C$8:$C$87))</f>
        <v/>
      </c>
      <c r="E58" s="38" t="n"/>
      <c r="F58" s="46" t="str">
        <f>IF(A58="","",B58+C58-D58)</f>
        <v/>
      </c>
      <c r="G58" s="40" t="str">
        <f>IF(A58="","",IF(F58&lt;0,"Estoque negativo",IF(F58&lt;=E58,"Repor","OK")))</f>
        <v/>
      </c>
    </row>
    <row r="59" ht="22" customHeight="1">
      <c r="A59" s="32" t="n"/>
      <c r="B59" s="42" t="n"/>
      <c r="C59" s="42" t="n"/>
      <c r="D59" s="47" t="str">
        <f>IF(A59="","",SUMIF(VENDAS!$B$8:$B$87,A59,VENDAS!$C$8:$C$87))</f>
        <v/>
      </c>
      <c r="E59" s="42" t="n"/>
      <c r="F59" s="48" t="str">
        <f>IF(A59="","",B59+C59-D59)</f>
        <v/>
      </c>
      <c r="G59" s="44" t="str">
        <f>IF(A59="","",IF(F59&lt;0,"Estoque negativo",IF(F59&lt;=E59,"Repor","OK")))</f>
        <v/>
      </c>
    </row>
    <row r="60" ht="22" customHeight="1">
      <c r="A60" s="27" t="n"/>
      <c r="B60" s="38" t="n"/>
      <c r="C60" s="38" t="n"/>
      <c r="D60" s="45" t="str">
        <f>IF(A60="","",SUMIF(VENDAS!$B$8:$B$87,A60,VENDAS!$C$8:$C$87))</f>
        <v/>
      </c>
      <c r="E60" s="38" t="n"/>
      <c r="F60" s="46" t="str">
        <f>IF(A60="","",B60+C60-D60)</f>
        <v/>
      </c>
      <c r="G60" s="40" t="str">
        <f>IF(A60="","",IF(F60&lt;0,"Estoque negativo",IF(F60&lt;=E60,"Repor","OK")))</f>
        <v/>
      </c>
    </row>
    <row r="61" ht="22" customHeight="1">
      <c r="A61" s="32" t="n"/>
      <c r="B61" s="42" t="n"/>
      <c r="C61" s="42" t="n"/>
      <c r="D61" s="47" t="str">
        <f>IF(A61="","",SUMIF(VENDAS!$B$8:$B$87,A61,VENDAS!$C$8:$C$87))</f>
        <v/>
      </c>
      <c r="E61" s="42" t="n"/>
      <c r="F61" s="48" t="str">
        <f>IF(A61="","",B61+C61-D61)</f>
        <v/>
      </c>
      <c r="G61" s="44" t="str">
        <f>IF(A61="","",IF(F61&lt;0,"Estoque negativo",IF(F61&lt;=E61,"Repor","OK")))</f>
        <v/>
      </c>
    </row>
    <row r="62" ht="22" customHeight="1">
      <c r="A62" s="27" t="n"/>
      <c r="B62" s="38" t="n"/>
      <c r="C62" s="38" t="n"/>
      <c r="D62" s="45" t="str">
        <f>IF(A62="","",SUMIF(VENDAS!$B$8:$B$87,A62,VENDAS!$C$8:$C$87))</f>
        <v/>
      </c>
      <c r="E62" s="38" t="n"/>
      <c r="F62" s="46" t="str">
        <f>IF(A62="","",B62+C62-D62)</f>
        <v/>
      </c>
      <c r="G62" s="40" t="str">
        <f>IF(A62="","",IF(F62&lt;0,"Estoque negativo",IF(F62&lt;=E62,"Repor","OK")))</f>
        <v/>
      </c>
    </row>
    <row r="63" ht="22" customHeight="1">
      <c r="A63" s="32" t="n"/>
      <c r="B63" s="42" t="n"/>
      <c r="C63" s="42" t="n"/>
      <c r="D63" s="47" t="str">
        <f>IF(A63="","",SUMIF(VENDAS!$B$8:$B$87,A63,VENDAS!$C$8:$C$87))</f>
        <v/>
      </c>
      <c r="E63" s="42" t="n"/>
      <c r="F63" s="48" t="str">
        <f>IF(A63="","",B63+C63-D63)</f>
        <v/>
      </c>
      <c r="G63" s="44" t="str">
        <f>IF(A63="","",IF(F63&lt;0,"Estoque negativo",IF(F63&lt;=E63,"Repor","OK")))</f>
        <v/>
      </c>
    </row>
    <row r="64" ht="22" customHeight="1">
      <c r="A64" s="27" t="n"/>
      <c r="B64" s="38" t="n"/>
      <c r="C64" s="38" t="n"/>
      <c r="D64" s="45" t="str">
        <f>IF(A64="","",SUMIF(VENDAS!$B$8:$B$87,A64,VENDAS!$C$8:$C$87))</f>
        <v/>
      </c>
      <c r="E64" s="38" t="n"/>
      <c r="F64" s="46" t="str">
        <f>IF(A64="","",B64+C64-D64)</f>
        <v/>
      </c>
      <c r="G64" s="40" t="str">
        <f>IF(A64="","",IF(F64&lt;0,"Estoque negativo",IF(F64&lt;=E64,"Repor","OK")))</f>
        <v/>
      </c>
    </row>
    <row r="65" ht="22" customHeight="1">
      <c r="A65" s="32" t="n"/>
      <c r="B65" s="42" t="n"/>
      <c r="C65" s="42" t="n"/>
      <c r="D65" s="47" t="str">
        <f>IF(A65="","",SUMIF(VENDAS!$B$8:$B$87,A65,VENDAS!$C$8:$C$87))</f>
        <v/>
      </c>
      <c r="E65" s="42" t="n"/>
      <c r="F65" s="48" t="str">
        <f>IF(A65="","",B65+C65-D65)</f>
        <v/>
      </c>
      <c r="G65" s="44" t="str">
        <f>IF(A65="","",IF(F65&lt;0,"Estoque negativo",IF(F65&lt;=E65,"Repor","OK")))</f>
        <v/>
      </c>
    </row>
    <row r="66" ht="22" customHeight="1">
      <c r="A66" s="27" t="n"/>
      <c r="B66" s="38" t="n"/>
      <c r="C66" s="38" t="n"/>
      <c r="D66" s="45" t="str">
        <f>IF(A66="","",SUMIF(VENDAS!$B$8:$B$87,A66,VENDAS!$C$8:$C$87))</f>
        <v/>
      </c>
      <c r="E66" s="38" t="n"/>
      <c r="F66" s="46" t="str">
        <f>IF(A66="","",B66+C66-D66)</f>
        <v/>
      </c>
      <c r="G66" s="40" t="str">
        <f>IF(A66="","",IF(F66&lt;0,"Estoque negativo",IF(F66&lt;=E66,"Repor","OK")))</f>
        <v/>
      </c>
    </row>
    <row r="67" ht="22" customHeight="1">
      <c r="A67" s="32" t="n"/>
      <c r="B67" s="42" t="n"/>
      <c r="C67" s="42" t="n"/>
      <c r="D67" s="47" t="str">
        <f>IF(A67="","",SUMIF(VENDAS!$B$8:$B$87,A67,VENDAS!$C$8:$C$87))</f>
        <v/>
      </c>
      <c r="E67" s="42" t="n"/>
      <c r="F67" s="48" t="str">
        <f>IF(A67="","",B67+C67-D67)</f>
        <v/>
      </c>
      <c r="G67" s="44" t="str">
        <f>IF(A67="","",IF(F67&lt;0,"Estoque negativo",IF(F67&lt;=E67,"Repor","OK")))</f>
        <v/>
      </c>
    </row>
    <row r="68" ht="22" customHeight="1">
      <c r="A68" s="27" t="n"/>
      <c r="B68" s="38" t="n"/>
      <c r="C68" s="38" t="n"/>
      <c r="D68" s="45" t="str">
        <f>IF(A68="","",SUMIF(VENDAS!$B$8:$B$87,A68,VENDAS!$C$8:$C$87))</f>
        <v/>
      </c>
      <c r="E68" s="38" t="n"/>
      <c r="F68" s="46" t="str">
        <f>IF(A68="","",B68+C68-D68)</f>
        <v/>
      </c>
      <c r="G68" s="40" t="str">
        <f>IF(A68="","",IF(F68&lt;0,"Estoque negativo",IF(F68&lt;=E68,"Repor","OK")))</f>
        <v/>
      </c>
    </row>
    <row r="69" ht="22" customHeight="1">
      <c r="A69" s="32" t="n"/>
      <c r="B69" s="42" t="n"/>
      <c r="C69" s="42" t="n"/>
      <c r="D69" s="47" t="str">
        <f>IF(A69="","",SUMIF(VENDAS!$B$8:$B$87,A69,VENDAS!$C$8:$C$87))</f>
        <v/>
      </c>
      <c r="E69" s="42" t="n"/>
      <c r="F69" s="48" t="str">
        <f>IF(A69="","",B69+C69-D69)</f>
        <v/>
      </c>
      <c r="G69" s="44" t="str">
        <f>IF(A69="","",IF(F69&lt;0,"Estoque negativo",IF(F69&lt;=E69,"Repor","OK")))</f>
        <v/>
      </c>
    </row>
    <row r="70" ht="22" customHeight="1">
      <c r="A70" s="27" t="n"/>
      <c r="B70" s="38" t="n"/>
      <c r="C70" s="38" t="n"/>
      <c r="D70" s="45" t="str">
        <f>IF(A70="","",SUMIF(VENDAS!$B$8:$B$87,A70,VENDAS!$C$8:$C$87))</f>
        <v/>
      </c>
      <c r="E70" s="38" t="n"/>
      <c r="F70" s="46" t="str">
        <f>IF(A70="","",B70+C70-D70)</f>
        <v/>
      </c>
      <c r="G70" s="40" t="str">
        <f>IF(A70="","",IF(F70&lt;0,"Estoque negativo",IF(F70&lt;=E70,"Repor","OK")))</f>
        <v/>
      </c>
    </row>
    <row r="71" ht="22" customHeight="1">
      <c r="A71" s="32" t="n"/>
      <c r="B71" s="42" t="n"/>
      <c r="C71" s="42" t="n"/>
      <c r="D71" s="47" t="str">
        <f>IF(A71="","",SUMIF(VENDAS!$B$8:$B$87,A71,VENDAS!$C$8:$C$87))</f>
        <v/>
      </c>
      <c r="E71" s="42" t="n"/>
      <c r="F71" s="48" t="str">
        <f>IF(A71="","",B71+C71-D71)</f>
        <v/>
      </c>
      <c r="G71" s="44" t="str">
        <f>IF(A71="","",IF(F71&lt;0,"Estoque negativo",IF(F71&lt;=E71,"Repor","OK")))</f>
        <v/>
      </c>
    </row>
    <row r="72" ht="22" customHeight="1">
      <c r="A72" s="27" t="n"/>
      <c r="B72" s="38" t="n"/>
      <c r="C72" s="38" t="n"/>
      <c r="D72" s="45" t="str">
        <f>IF(A72="","",SUMIF(VENDAS!$B$8:$B$87,A72,VENDAS!$C$8:$C$87))</f>
        <v/>
      </c>
      <c r="E72" s="38" t="n"/>
      <c r="F72" s="46" t="str">
        <f>IF(A72="","",B72+C72-D72)</f>
        <v/>
      </c>
      <c r="G72" s="40" t="str">
        <f>IF(A72="","",IF(F72&lt;0,"Estoque negativo",IF(F72&lt;=E72,"Repor","OK")))</f>
        <v/>
      </c>
    </row>
    <row r="73" ht="22" customHeight="1">
      <c r="A73" s="32" t="n"/>
      <c r="B73" s="42" t="n"/>
      <c r="C73" s="42" t="n"/>
      <c r="D73" s="47" t="str">
        <f>IF(A73="","",SUMIF(VENDAS!$B$8:$B$87,A73,VENDAS!$C$8:$C$87))</f>
        <v/>
      </c>
      <c r="E73" s="42" t="n"/>
      <c r="F73" s="48" t="str">
        <f>IF(A73="","",B73+C73-D73)</f>
        <v/>
      </c>
      <c r="G73" s="44" t="str">
        <f>IF(A73="","",IF(F73&lt;0,"Estoque negativo",IF(F73&lt;=E73,"Repor","OK")))</f>
        <v/>
      </c>
    </row>
    <row r="74" ht="22" customHeight="1">
      <c r="A74" s="27" t="n"/>
      <c r="B74" s="38" t="n"/>
      <c r="C74" s="38" t="n"/>
      <c r="D74" s="45" t="str">
        <f>IF(A74="","",SUMIF(VENDAS!$B$8:$B$87,A74,VENDAS!$C$8:$C$87))</f>
        <v/>
      </c>
      <c r="E74" s="38" t="n"/>
      <c r="F74" s="46" t="str">
        <f>IF(A74="","",B74+C74-D74)</f>
        <v/>
      </c>
      <c r="G74" s="40" t="str">
        <f>IF(A74="","",IF(F74&lt;0,"Estoque negativo",IF(F74&lt;=E74,"Repor","OK")))</f>
        <v/>
      </c>
    </row>
    <row r="75" ht="22" customHeight="1">
      <c r="A75" s="32" t="n"/>
      <c r="B75" s="42" t="n"/>
      <c r="C75" s="42" t="n"/>
      <c r="D75" s="47" t="str">
        <f>IF(A75="","",SUMIF(VENDAS!$B$8:$B$87,A75,VENDAS!$C$8:$C$87))</f>
        <v/>
      </c>
      <c r="E75" s="42" t="n"/>
      <c r="F75" s="48" t="str">
        <f>IF(A75="","",B75+C75-D75)</f>
        <v/>
      </c>
      <c r="G75" s="44" t="str">
        <f>IF(A75="","",IF(F75&lt;0,"Estoque negativo",IF(F75&lt;=E75,"Repor","OK")))</f>
        <v/>
      </c>
    </row>
    <row r="76" ht="22" customHeight="1">
      <c r="A76" s="27" t="n"/>
      <c r="B76" s="38" t="n"/>
      <c r="C76" s="38" t="n"/>
      <c r="D76" s="45" t="str">
        <f>IF(A76="","",SUMIF(VENDAS!$B$8:$B$87,A76,VENDAS!$C$8:$C$87))</f>
        <v/>
      </c>
      <c r="E76" s="38" t="n"/>
      <c r="F76" s="46" t="str">
        <f>IF(A76="","",B76+C76-D76)</f>
        <v/>
      </c>
      <c r="G76" s="40" t="str">
        <f>IF(A76="","",IF(F76&lt;0,"Estoque negativo",IF(F76&lt;=E76,"Repor","OK")))</f>
        <v/>
      </c>
    </row>
    <row r="77" ht="22" customHeight="1">
      <c r="A77" s="32" t="n"/>
      <c r="B77" s="42" t="n"/>
      <c r="C77" s="42" t="n"/>
      <c r="D77" s="47" t="str">
        <f>IF(A77="","",SUMIF(VENDAS!$B$8:$B$87,A77,VENDAS!$C$8:$C$87))</f>
        <v/>
      </c>
      <c r="E77" s="42" t="n"/>
      <c r="F77" s="48" t="str">
        <f>IF(A77="","",B77+C77-D77)</f>
        <v/>
      </c>
      <c r="G77" s="44" t="str">
        <f>IF(A77="","",IF(F77&lt;0,"Estoque negativo",IF(F77&lt;=E77,"Repor","OK")))</f>
        <v/>
      </c>
    </row>
    <row r="78" ht="22" customHeight="1">
      <c r="A78" s="27" t="n"/>
      <c r="B78" s="38" t="n"/>
      <c r="C78" s="38" t="n"/>
      <c r="D78" s="45" t="str">
        <f>IF(A78="","",SUMIF(VENDAS!$B$8:$B$87,A78,VENDAS!$C$8:$C$87))</f>
        <v/>
      </c>
      <c r="E78" s="38" t="n"/>
      <c r="F78" s="46" t="str">
        <f>IF(A78="","",B78+C78-D78)</f>
        <v/>
      </c>
      <c r="G78" s="40" t="str">
        <f>IF(A78="","",IF(F78&lt;0,"Estoque negativo",IF(F78&lt;=E78,"Repor","OK")))</f>
        <v/>
      </c>
    </row>
    <row r="79" ht="22" customHeight="1">
      <c r="A79" s="32" t="n"/>
      <c r="B79" s="42" t="n"/>
      <c r="C79" s="42" t="n"/>
      <c r="D79" s="47" t="str">
        <f>IF(A79="","",SUMIF(VENDAS!$B$8:$B$87,A79,VENDAS!$C$8:$C$87))</f>
        <v/>
      </c>
      <c r="E79" s="42" t="n"/>
      <c r="F79" s="48" t="str">
        <f>IF(A79="","",B79+C79-D79)</f>
        <v/>
      </c>
      <c r="G79" s="44" t="str">
        <f>IF(A79="","",IF(F79&lt;0,"Estoque negativo",IF(F79&lt;=E79,"Repor","OK")))</f>
        <v/>
      </c>
    </row>
    <row r="80" ht="22" customHeight="1">
      <c r="A80" s="27" t="n"/>
      <c r="B80" s="38" t="n"/>
      <c r="C80" s="38" t="n"/>
      <c r="D80" s="45" t="str">
        <f>IF(A80="","",SUMIF(VENDAS!$B$8:$B$87,A80,VENDAS!$C$8:$C$87))</f>
        <v/>
      </c>
      <c r="E80" s="38" t="n"/>
      <c r="F80" s="46" t="str">
        <f>IF(A80="","",B80+C80-D80)</f>
        <v/>
      </c>
      <c r="G80" s="40" t="str">
        <f>IF(A80="","",IF(F80&lt;0,"Estoque negativo",IF(F80&lt;=E80,"Repor","OK")))</f>
        <v/>
      </c>
    </row>
    <row r="81" ht="22" customHeight="1">
      <c r="A81" s="32" t="n"/>
      <c r="B81" s="42" t="n"/>
      <c r="C81" s="42" t="n"/>
      <c r="D81" s="47" t="str">
        <f>IF(A81="","",SUMIF(VENDAS!$B$8:$B$87,A81,VENDAS!$C$8:$C$87))</f>
        <v/>
      </c>
      <c r="E81" s="42" t="n"/>
      <c r="F81" s="48" t="str">
        <f>IF(A81="","",B81+C81-D81)</f>
        <v/>
      </c>
      <c r="G81" s="44" t="str">
        <f>IF(A81="","",IF(F81&lt;0,"Estoque negativo",IF(F81&lt;=E81,"Repor","OK")))</f>
        <v/>
      </c>
    </row>
    <row r="82" ht="22" customHeight="1">
      <c r="A82" s="27" t="n"/>
      <c r="B82" s="38" t="n"/>
      <c r="C82" s="38" t="n"/>
      <c r="D82" s="45" t="str">
        <f>IF(A82="","",SUMIF(VENDAS!$B$8:$B$87,A82,VENDAS!$C$8:$C$87))</f>
        <v/>
      </c>
      <c r="E82" s="38" t="n"/>
      <c r="F82" s="46" t="str">
        <f>IF(A82="","",B82+C82-D82)</f>
        <v/>
      </c>
      <c r="G82" s="40" t="str">
        <f>IF(A82="","",IF(F82&lt;0,"Estoque negativo",IF(F82&lt;=E82,"Repor","OK")))</f>
        <v/>
      </c>
    </row>
    <row r="83" ht="22" customHeight="1">
      <c r="A83" s="32" t="n"/>
      <c r="B83" s="42" t="n"/>
      <c r="C83" s="42" t="n"/>
      <c r="D83" s="47" t="str">
        <f>IF(A83="","",SUMIF(VENDAS!$B$8:$B$87,A83,VENDAS!$C$8:$C$87))</f>
        <v/>
      </c>
      <c r="E83" s="42" t="n"/>
      <c r="F83" s="48" t="str">
        <f>IF(A83="","",B83+C83-D83)</f>
        <v/>
      </c>
      <c r="G83" s="44" t="str">
        <f>IF(A83="","",IF(F83&lt;0,"Estoque negativo",IF(F83&lt;=E83,"Repor","OK")))</f>
        <v/>
      </c>
    </row>
    <row r="84" ht="22" customHeight="1">
      <c r="A84" s="27" t="n"/>
      <c r="B84" s="38" t="n"/>
      <c r="C84" s="38" t="n"/>
      <c r="D84" s="45" t="str">
        <f>IF(A84="","",SUMIF(VENDAS!$B$8:$B$87,A84,VENDAS!$C$8:$C$87))</f>
        <v/>
      </c>
      <c r="E84" s="38" t="n"/>
      <c r="F84" s="46" t="str">
        <f>IF(A84="","",B84+C84-D84)</f>
        <v/>
      </c>
      <c r="G84" s="40" t="str">
        <f>IF(A84="","",IF(F84&lt;0,"Estoque negativo",IF(F84&lt;=E84,"Repor","OK")))</f>
        <v/>
      </c>
    </row>
    <row r="85" ht="22" customHeight="1">
      <c r="A85" s="32" t="n"/>
      <c r="B85" s="42" t="n"/>
      <c r="C85" s="42" t="n"/>
      <c r="D85" s="47" t="str">
        <f>IF(A85="","",SUMIF(VENDAS!$B$8:$B$87,A85,VENDAS!$C$8:$C$87))</f>
        <v/>
      </c>
      <c r="E85" s="42" t="n"/>
      <c r="F85" s="48" t="str">
        <f>IF(A85="","",B85+C85-D85)</f>
        <v/>
      </c>
      <c r="G85" s="44" t="str">
        <f>IF(A85="","",IF(F85&lt;0,"Estoque negativo",IF(F85&lt;=E85,"Repor","OK")))</f>
        <v/>
      </c>
    </row>
    <row r="86" ht="22" customHeight="1">
      <c r="A86" s="27" t="n"/>
      <c r="B86" s="38" t="n"/>
      <c r="C86" s="38" t="n"/>
      <c r="D86" s="45" t="str">
        <f>IF(A86="","",SUMIF(VENDAS!$B$8:$B$87,A86,VENDAS!$C$8:$C$87))</f>
        <v/>
      </c>
      <c r="E86" s="38" t="n"/>
      <c r="F86" s="46" t="str">
        <f>IF(A86="","",B86+C86-D86)</f>
        <v/>
      </c>
      <c r="G86" s="40" t="str">
        <f>IF(A86="","",IF(F86&lt;0,"Estoque negativo",IF(F86&lt;=E86,"Repor","OK")))</f>
        <v/>
      </c>
    </row>
    <row r="87" ht="22" customHeight="1">
      <c r="A87" s="32" t="n"/>
      <c r="B87" s="42" t="n"/>
      <c r="C87" s="42" t="n"/>
      <c r="D87" s="47" t="str">
        <f>IF(A87="","",SUMIF(VENDAS!$B$8:$B$87,A87,VENDAS!$C$8:$C$87))</f>
        <v/>
      </c>
      <c r="E87" s="42" t="n"/>
      <c r="F87" s="48" t="str">
        <f>IF(A87="","",B87+C87-D87)</f>
        <v/>
      </c>
      <c r="G87" s="44" t="str">
        <f>IF(A87="","",IF(F87&lt;0,"Estoque negativo",IF(F87&lt;=E87,"Repor","OK")))</f>
        <v/>
      </c>
    </row>
  </sheetData>
  <autoFilter ref="A7:G87"/>
  <mergeCells count="4">
    <mergeCell ref="A3:G3"/>
    <mergeCell ref="A6:G6"/>
    <mergeCell ref="A5:G5"/>
    <mergeCell ref="A1:G2"/>
  </mergeCells>
  <conditionalFormatting sqref="G8:G87">
    <cfRule type="expression" priority="1" dxfId="0">
      <formula>G8="Estoque negativo"</formula>
    </cfRule>
    <cfRule type="expression" priority="2" dxfId="1">
      <formula>G8="Repor"</formula>
    </cfRule>
  </conditionalFormatting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F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0" customWidth="1" min="3" max="3"/>
    <col width="40" customWidth="1" min="4" max="4"/>
    <col width="22" customWidth="1" min="5" max="5"/>
    <col width="27" customWidth="1" min="6" max="6"/>
  </cols>
  <sheetData>
    <row r="1" ht="28" customHeight="1">
      <c r="A1" s="1" t="inlineStr">
        <is>
          <t>Livro caixa</t>
        </is>
      </c>
      <c r="B1" s="2" t="n"/>
      <c r="C1" s="2" t="n"/>
      <c r="D1" s="2" t="n"/>
      <c r="E1" s="2" t="n"/>
      <c r="F1" s="2" t="n"/>
    </row>
    <row r="2" ht="16" customHeight="1">
      <c r="A2" s="2" t="n"/>
      <c r="B2" s="2" t="n"/>
      <c r="C2" s="2" t="n"/>
      <c r="D2" s="2" t="n"/>
      <c r="E2" s="2" t="n"/>
      <c r="F2" s="2" t="n"/>
    </row>
    <row r="3" ht="31" customHeight="1">
      <c r="A3" s="3" t="inlineStr">
        <is>
          <t>Lance movimentos reais. Não copie automaticamente o faturamento das vendas se não recebeu.</t>
        </is>
      </c>
      <c r="B3" s="4" t="n"/>
      <c r="C3" s="4" t="n"/>
      <c r="D3" s="4" t="n"/>
      <c r="E3" s="4" t="n"/>
      <c r="F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5" t="inlineStr">
        <is>
          <t>COMO USAR: campos azuis = você preenche  •  resultados automáticos = fórmulas  •  valores dos exemplos são fictícios</t>
        </is>
      </c>
    </row>
    <row r="7" ht="37" customHeight="1">
      <c r="A7" s="26" t="inlineStr">
        <is>
          <t>Data</t>
        </is>
      </c>
      <c r="B7" s="26" t="inlineStr">
        <is>
          <t>Período</t>
        </is>
      </c>
      <c r="C7" s="26" t="inlineStr">
        <is>
          <t>Tipo</t>
        </is>
      </c>
      <c r="D7" s="26" t="inlineStr">
        <is>
          <t>Descrição</t>
        </is>
      </c>
      <c r="E7" s="26" t="inlineStr">
        <is>
          <t>Valor (R$)</t>
        </is>
      </c>
      <c r="F7" s="26" t="inlineStr">
        <is>
          <t>Entrada / saída (R$)</t>
        </is>
      </c>
    </row>
    <row r="8" ht="22" customHeight="1">
      <c r="A8" s="37" t="n">
        <v>46307</v>
      </c>
      <c r="B8" s="40" t="str">
        <f>IF(A8="","",TEXT(A8,"yyyy-mm"))</f>
        <v>2026-10</v>
      </c>
      <c r="C8" s="27" t="inlineStr">
        <is>
          <t>Entrada</t>
        </is>
      </c>
      <c r="D8" s="27" t="inlineStr">
        <is>
          <t>Venda recebida</t>
        </is>
      </c>
      <c r="E8" s="28" t="n">
        <v>534</v>
      </c>
      <c r="F8" s="30" t="n">
        <f>IF(OR(A8="",C8="",E8=""),"",IF(C8="Entrada",E8,-E8))</f>
        <v>534</v>
      </c>
    </row>
    <row r="9" ht="22" customHeight="1">
      <c r="A9" s="41" t="n">
        <v>46308</v>
      </c>
      <c r="B9" s="44" t="str">
        <f>IF(A9="","",TEXT(A9,"yyyy-mm"))</f>
        <v>2026-10</v>
      </c>
      <c r="C9" s="32" t="inlineStr">
        <is>
          <t>Saída</t>
        </is>
      </c>
      <c r="D9" s="32" t="inlineStr">
        <is>
          <t>Aluguel</t>
        </is>
      </c>
      <c r="E9" s="33" t="n">
        <v>1800</v>
      </c>
      <c r="F9" s="35" t="n">
        <f>IF(OR(A9="",C9="",E9=""),"",IF(C9="Entrada",E9,-E9))</f>
        <v>-1800.0</v>
      </c>
    </row>
    <row r="10" ht="22" customHeight="1">
      <c r="A10" s="37" t="n">
        <v>46308</v>
      </c>
      <c r="B10" s="40" t="str">
        <f>IF(A10="","",TEXT(A10,"yyyy-mm"))</f>
        <v>2026-10</v>
      </c>
      <c r="C10" s="27" t="inlineStr">
        <is>
          <t>Entrada</t>
        </is>
      </c>
      <c r="D10" s="27" t="inlineStr">
        <is>
          <t>Venda recebida</t>
        </is>
      </c>
      <c r="E10" s="28" t="n">
        <v>220</v>
      </c>
      <c r="F10" s="30" t="n">
        <f>IF(OR(A10="",C10="",E10=""),"",IF(C10="Entrada",E10,-E10))</f>
        <v>220</v>
      </c>
    </row>
    <row r="11" ht="22" customHeight="1">
      <c r="A11" s="41" t="n"/>
      <c r="B11" s="44" t="str">
        <f>IF(A11="","",TEXT(A11,"yyyy-mm"))</f>
        <v/>
      </c>
      <c r="C11" s="32" t="n"/>
      <c r="D11" s="32" t="n"/>
      <c r="E11" s="33" t="n"/>
      <c r="F11" s="35" t="str">
        <f>IF(OR(A11="",C11="",E11=""),"",IF(C11="Entrada",E11,-E11))</f>
        <v/>
      </c>
    </row>
    <row r="12" ht="22" customHeight="1">
      <c r="A12" s="37" t="n"/>
      <c r="B12" s="40" t="str">
        <f>IF(A12="","",TEXT(A12,"yyyy-mm"))</f>
        <v/>
      </c>
      <c r="C12" s="27" t="n"/>
      <c r="D12" s="27" t="n"/>
      <c r="E12" s="28" t="n"/>
      <c r="F12" s="30" t="str">
        <f>IF(OR(A12="",C12="",E12=""),"",IF(C12="Entrada",E12,-E12))</f>
        <v/>
      </c>
    </row>
    <row r="13" ht="22" customHeight="1">
      <c r="A13" s="41" t="n"/>
      <c r="B13" s="44" t="str">
        <f>IF(A13="","",TEXT(A13,"yyyy-mm"))</f>
        <v/>
      </c>
      <c r="C13" s="32" t="n"/>
      <c r="D13" s="32" t="n"/>
      <c r="E13" s="33" t="n"/>
      <c r="F13" s="35" t="str">
        <f>IF(OR(A13="",C13="",E13=""),"",IF(C13="Entrada",E13,-E13))</f>
        <v/>
      </c>
    </row>
    <row r="14" ht="22" customHeight="1">
      <c r="A14" s="37" t="n"/>
      <c r="B14" s="40" t="str">
        <f>IF(A14="","",TEXT(A14,"yyyy-mm"))</f>
        <v/>
      </c>
      <c r="C14" s="27" t="n"/>
      <c r="D14" s="27" t="n"/>
      <c r="E14" s="28" t="n"/>
      <c r="F14" s="30" t="str">
        <f>IF(OR(A14="",C14="",E14=""),"",IF(C14="Entrada",E14,-E14))</f>
        <v/>
      </c>
    </row>
    <row r="15" ht="22" customHeight="1">
      <c r="A15" s="41" t="n"/>
      <c r="B15" s="44" t="str">
        <f>IF(A15="","",TEXT(A15,"yyyy-mm"))</f>
        <v/>
      </c>
      <c r="C15" s="32" t="n"/>
      <c r="D15" s="32" t="n"/>
      <c r="E15" s="33" t="n"/>
      <c r="F15" s="35" t="str">
        <f>IF(OR(A15="",C15="",E15=""),"",IF(C15="Entrada",E15,-E15))</f>
        <v/>
      </c>
    </row>
    <row r="16" ht="22" customHeight="1">
      <c r="A16" s="37" t="n"/>
      <c r="B16" s="40" t="str">
        <f>IF(A16="","",TEXT(A16,"yyyy-mm"))</f>
        <v/>
      </c>
      <c r="C16" s="27" t="n"/>
      <c r="D16" s="27" t="n"/>
      <c r="E16" s="28" t="n"/>
      <c r="F16" s="30" t="str">
        <f>IF(OR(A16="",C16="",E16=""),"",IF(C16="Entrada",E16,-E16))</f>
        <v/>
      </c>
    </row>
    <row r="17" ht="22" customHeight="1">
      <c r="A17" s="41" t="n"/>
      <c r="B17" s="44" t="str">
        <f>IF(A17="","",TEXT(A17,"yyyy-mm"))</f>
        <v/>
      </c>
      <c r="C17" s="32" t="n"/>
      <c r="D17" s="32" t="n"/>
      <c r="E17" s="33" t="n"/>
      <c r="F17" s="35" t="str">
        <f>IF(OR(A17="",C17="",E17=""),"",IF(C17="Entrada",E17,-E17))</f>
        <v/>
      </c>
    </row>
    <row r="18" ht="22" customHeight="1">
      <c r="A18" s="37" t="n"/>
      <c r="B18" s="40" t="str">
        <f>IF(A18="","",TEXT(A18,"yyyy-mm"))</f>
        <v/>
      </c>
      <c r="C18" s="27" t="n"/>
      <c r="D18" s="27" t="n"/>
      <c r="E18" s="28" t="n"/>
      <c r="F18" s="30" t="str">
        <f>IF(OR(A18="",C18="",E18=""),"",IF(C18="Entrada",E18,-E18))</f>
        <v/>
      </c>
    </row>
    <row r="19" ht="22" customHeight="1">
      <c r="A19" s="41" t="n"/>
      <c r="B19" s="44" t="str">
        <f>IF(A19="","",TEXT(A19,"yyyy-mm"))</f>
        <v/>
      </c>
      <c r="C19" s="32" t="n"/>
      <c r="D19" s="32" t="n"/>
      <c r="E19" s="33" t="n"/>
      <c r="F19" s="35" t="str">
        <f>IF(OR(A19="",C19="",E19=""),"",IF(C19="Entrada",E19,-E19))</f>
        <v/>
      </c>
    </row>
    <row r="20" ht="22" customHeight="1">
      <c r="A20" s="37" t="n"/>
      <c r="B20" s="40" t="str">
        <f>IF(A20="","",TEXT(A20,"yyyy-mm"))</f>
        <v/>
      </c>
      <c r="C20" s="27" t="n"/>
      <c r="D20" s="27" t="n"/>
      <c r="E20" s="28" t="n"/>
      <c r="F20" s="30" t="str">
        <f>IF(OR(A20="",C20="",E20=""),"",IF(C20="Entrada",E20,-E20))</f>
        <v/>
      </c>
    </row>
    <row r="21" ht="22" customHeight="1">
      <c r="A21" s="41" t="n"/>
      <c r="B21" s="44" t="str">
        <f>IF(A21="","",TEXT(A21,"yyyy-mm"))</f>
        <v/>
      </c>
      <c r="C21" s="32" t="n"/>
      <c r="D21" s="32" t="n"/>
      <c r="E21" s="33" t="n"/>
      <c r="F21" s="35" t="str">
        <f>IF(OR(A21="",C21="",E21=""),"",IF(C21="Entrada",E21,-E21))</f>
        <v/>
      </c>
    </row>
    <row r="22" ht="22" customHeight="1">
      <c r="A22" s="37" t="n"/>
      <c r="B22" s="40" t="str">
        <f>IF(A22="","",TEXT(A22,"yyyy-mm"))</f>
        <v/>
      </c>
      <c r="C22" s="27" t="n"/>
      <c r="D22" s="27" t="n"/>
      <c r="E22" s="28" t="n"/>
      <c r="F22" s="30" t="str">
        <f>IF(OR(A22="",C22="",E22=""),"",IF(C22="Entrada",E22,-E22))</f>
        <v/>
      </c>
    </row>
    <row r="23" ht="22" customHeight="1">
      <c r="A23" s="41" t="n"/>
      <c r="B23" s="44" t="str">
        <f>IF(A23="","",TEXT(A23,"yyyy-mm"))</f>
        <v/>
      </c>
      <c r="C23" s="32" t="n"/>
      <c r="D23" s="32" t="n"/>
      <c r="E23" s="33" t="n"/>
      <c r="F23" s="35" t="str">
        <f>IF(OR(A23="",C23="",E23=""),"",IF(C23="Entrada",E23,-E23))</f>
        <v/>
      </c>
    </row>
    <row r="24" ht="22" customHeight="1">
      <c r="A24" s="37" t="n"/>
      <c r="B24" s="40" t="str">
        <f>IF(A24="","",TEXT(A24,"yyyy-mm"))</f>
        <v/>
      </c>
      <c r="C24" s="27" t="n"/>
      <c r="D24" s="27" t="n"/>
      <c r="E24" s="28" t="n"/>
      <c r="F24" s="30" t="str">
        <f>IF(OR(A24="",C24="",E24=""),"",IF(C24="Entrada",E24,-E24))</f>
        <v/>
      </c>
    </row>
    <row r="25" ht="22" customHeight="1">
      <c r="A25" s="41" t="n"/>
      <c r="B25" s="44" t="str">
        <f>IF(A25="","",TEXT(A25,"yyyy-mm"))</f>
        <v/>
      </c>
      <c r="C25" s="32" t="n"/>
      <c r="D25" s="32" t="n"/>
      <c r="E25" s="33" t="n"/>
      <c r="F25" s="35" t="str">
        <f>IF(OR(A25="",C25="",E25=""),"",IF(C25="Entrada",E25,-E25))</f>
        <v/>
      </c>
    </row>
    <row r="26" ht="22" customHeight="1">
      <c r="A26" s="37" t="n"/>
      <c r="B26" s="40" t="str">
        <f>IF(A26="","",TEXT(A26,"yyyy-mm"))</f>
        <v/>
      </c>
      <c r="C26" s="27" t="n"/>
      <c r="D26" s="27" t="n"/>
      <c r="E26" s="28" t="n"/>
      <c r="F26" s="30" t="str">
        <f>IF(OR(A26="",C26="",E26=""),"",IF(C26="Entrada",E26,-E26))</f>
        <v/>
      </c>
    </row>
    <row r="27" ht="22" customHeight="1">
      <c r="A27" s="41" t="n"/>
      <c r="B27" s="44" t="str">
        <f>IF(A27="","",TEXT(A27,"yyyy-mm"))</f>
        <v/>
      </c>
      <c r="C27" s="32" t="n"/>
      <c r="D27" s="32" t="n"/>
      <c r="E27" s="33" t="n"/>
      <c r="F27" s="35" t="str">
        <f>IF(OR(A27="",C27="",E27=""),"",IF(C27="Entrada",E27,-E27))</f>
        <v/>
      </c>
    </row>
    <row r="28" ht="22" customHeight="1">
      <c r="A28" s="37" t="n"/>
      <c r="B28" s="40" t="str">
        <f>IF(A28="","",TEXT(A28,"yyyy-mm"))</f>
        <v/>
      </c>
      <c r="C28" s="27" t="n"/>
      <c r="D28" s="27" t="n"/>
      <c r="E28" s="28" t="n"/>
      <c r="F28" s="30" t="str">
        <f>IF(OR(A28="",C28="",E28=""),"",IF(C28="Entrada",E28,-E28))</f>
        <v/>
      </c>
    </row>
    <row r="29" ht="22" customHeight="1">
      <c r="A29" s="41" t="n"/>
      <c r="B29" s="44" t="str">
        <f>IF(A29="","",TEXT(A29,"yyyy-mm"))</f>
        <v/>
      </c>
      <c r="C29" s="32" t="n"/>
      <c r="D29" s="32" t="n"/>
      <c r="E29" s="33" t="n"/>
      <c r="F29" s="35" t="str">
        <f>IF(OR(A29="",C29="",E29=""),"",IF(C29="Entrada",E29,-E29))</f>
        <v/>
      </c>
    </row>
    <row r="30" ht="22" customHeight="1">
      <c r="A30" s="37" t="n"/>
      <c r="B30" s="40" t="str">
        <f>IF(A30="","",TEXT(A30,"yyyy-mm"))</f>
        <v/>
      </c>
      <c r="C30" s="27" t="n"/>
      <c r="D30" s="27" t="n"/>
      <c r="E30" s="28" t="n"/>
      <c r="F30" s="30" t="str">
        <f>IF(OR(A30="",C30="",E30=""),"",IF(C30="Entrada",E30,-E30))</f>
        <v/>
      </c>
    </row>
    <row r="31" ht="22" customHeight="1">
      <c r="A31" s="41" t="n"/>
      <c r="B31" s="44" t="str">
        <f>IF(A31="","",TEXT(A31,"yyyy-mm"))</f>
        <v/>
      </c>
      <c r="C31" s="32" t="n"/>
      <c r="D31" s="32" t="n"/>
      <c r="E31" s="33" t="n"/>
      <c r="F31" s="35" t="str">
        <f>IF(OR(A31="",C31="",E31=""),"",IF(C31="Entrada",E31,-E31))</f>
        <v/>
      </c>
    </row>
    <row r="32" ht="22" customHeight="1">
      <c r="A32" s="37" t="n"/>
      <c r="B32" s="40" t="str">
        <f>IF(A32="","",TEXT(A32,"yyyy-mm"))</f>
        <v/>
      </c>
      <c r="C32" s="27" t="n"/>
      <c r="D32" s="27" t="n"/>
      <c r="E32" s="28" t="n"/>
      <c r="F32" s="30" t="str">
        <f>IF(OR(A32="",C32="",E32=""),"",IF(C32="Entrada",E32,-E32))</f>
        <v/>
      </c>
    </row>
    <row r="33" ht="22" customHeight="1">
      <c r="A33" s="41" t="n"/>
      <c r="B33" s="44" t="str">
        <f>IF(A33="","",TEXT(A33,"yyyy-mm"))</f>
        <v/>
      </c>
      <c r="C33" s="32" t="n"/>
      <c r="D33" s="32" t="n"/>
      <c r="E33" s="33" t="n"/>
      <c r="F33" s="35" t="str">
        <f>IF(OR(A33="",C33="",E33=""),"",IF(C33="Entrada",E33,-E33))</f>
        <v/>
      </c>
    </row>
    <row r="34" ht="22" customHeight="1">
      <c r="A34" s="37" t="n"/>
      <c r="B34" s="40" t="str">
        <f>IF(A34="","",TEXT(A34,"yyyy-mm"))</f>
        <v/>
      </c>
      <c r="C34" s="27" t="n"/>
      <c r="D34" s="27" t="n"/>
      <c r="E34" s="28" t="n"/>
      <c r="F34" s="30" t="str">
        <f>IF(OR(A34="",C34="",E34=""),"",IF(C34="Entrada",E34,-E34))</f>
        <v/>
      </c>
    </row>
    <row r="35" ht="22" customHeight="1">
      <c r="A35" s="41" t="n"/>
      <c r="B35" s="44" t="str">
        <f>IF(A35="","",TEXT(A35,"yyyy-mm"))</f>
        <v/>
      </c>
      <c r="C35" s="32" t="n"/>
      <c r="D35" s="32" t="n"/>
      <c r="E35" s="33" t="n"/>
      <c r="F35" s="35" t="str">
        <f>IF(OR(A35="",C35="",E35=""),"",IF(C35="Entrada",E35,-E35))</f>
        <v/>
      </c>
    </row>
    <row r="36" ht="22" customHeight="1">
      <c r="A36" s="37" t="n"/>
      <c r="B36" s="40" t="str">
        <f>IF(A36="","",TEXT(A36,"yyyy-mm"))</f>
        <v/>
      </c>
      <c r="C36" s="27" t="n"/>
      <c r="D36" s="27" t="n"/>
      <c r="E36" s="28" t="n"/>
      <c r="F36" s="30" t="str">
        <f>IF(OR(A36="",C36="",E36=""),"",IF(C36="Entrada",E36,-E36))</f>
        <v/>
      </c>
    </row>
    <row r="37" ht="22" customHeight="1">
      <c r="A37" s="41" t="n"/>
      <c r="B37" s="44" t="str">
        <f>IF(A37="","",TEXT(A37,"yyyy-mm"))</f>
        <v/>
      </c>
      <c r="C37" s="32" t="n"/>
      <c r="D37" s="32" t="n"/>
      <c r="E37" s="33" t="n"/>
      <c r="F37" s="35" t="str">
        <f>IF(OR(A37="",C37="",E37=""),"",IF(C37="Entrada",E37,-E37))</f>
        <v/>
      </c>
    </row>
    <row r="38" ht="22" customHeight="1">
      <c r="A38" s="37" t="n"/>
      <c r="B38" s="40" t="str">
        <f>IF(A38="","",TEXT(A38,"yyyy-mm"))</f>
        <v/>
      </c>
      <c r="C38" s="27" t="n"/>
      <c r="D38" s="27" t="n"/>
      <c r="E38" s="28" t="n"/>
      <c r="F38" s="30" t="str">
        <f>IF(OR(A38="",C38="",E38=""),"",IF(C38="Entrada",E38,-E38))</f>
        <v/>
      </c>
    </row>
    <row r="39" ht="22" customHeight="1">
      <c r="A39" s="41" t="n"/>
      <c r="B39" s="44" t="str">
        <f>IF(A39="","",TEXT(A39,"yyyy-mm"))</f>
        <v/>
      </c>
      <c r="C39" s="32" t="n"/>
      <c r="D39" s="32" t="n"/>
      <c r="E39" s="33" t="n"/>
      <c r="F39" s="35" t="str">
        <f>IF(OR(A39="",C39="",E39=""),"",IF(C39="Entrada",E39,-E39))</f>
        <v/>
      </c>
    </row>
    <row r="40" ht="22" customHeight="1">
      <c r="A40" s="37" t="n"/>
      <c r="B40" s="40" t="str">
        <f>IF(A40="","",TEXT(A40,"yyyy-mm"))</f>
        <v/>
      </c>
      <c r="C40" s="27" t="n"/>
      <c r="D40" s="27" t="n"/>
      <c r="E40" s="28" t="n"/>
      <c r="F40" s="30" t="str">
        <f>IF(OR(A40="",C40="",E40=""),"",IF(C40="Entrada",E40,-E40))</f>
        <v/>
      </c>
    </row>
    <row r="41" ht="22" customHeight="1">
      <c r="A41" s="41" t="n"/>
      <c r="B41" s="44" t="str">
        <f>IF(A41="","",TEXT(A41,"yyyy-mm"))</f>
        <v/>
      </c>
      <c r="C41" s="32" t="n"/>
      <c r="D41" s="32" t="n"/>
      <c r="E41" s="33" t="n"/>
      <c r="F41" s="35" t="str">
        <f>IF(OR(A41="",C41="",E41=""),"",IF(C41="Entrada",E41,-E41))</f>
        <v/>
      </c>
    </row>
    <row r="42" ht="22" customHeight="1">
      <c r="A42" s="37" t="n"/>
      <c r="B42" s="40" t="str">
        <f>IF(A42="","",TEXT(A42,"yyyy-mm"))</f>
        <v/>
      </c>
      <c r="C42" s="27" t="n"/>
      <c r="D42" s="27" t="n"/>
      <c r="E42" s="28" t="n"/>
      <c r="F42" s="30" t="str">
        <f>IF(OR(A42="",C42="",E42=""),"",IF(C42="Entrada",E42,-E42))</f>
        <v/>
      </c>
    </row>
    <row r="43" ht="22" customHeight="1">
      <c r="A43" s="41" t="n"/>
      <c r="B43" s="44" t="str">
        <f>IF(A43="","",TEXT(A43,"yyyy-mm"))</f>
        <v/>
      </c>
      <c r="C43" s="32" t="n"/>
      <c r="D43" s="32" t="n"/>
      <c r="E43" s="33" t="n"/>
      <c r="F43" s="35" t="str">
        <f>IF(OR(A43="",C43="",E43=""),"",IF(C43="Entrada",E43,-E43))</f>
        <v/>
      </c>
    </row>
    <row r="44" ht="22" customHeight="1">
      <c r="A44" s="37" t="n"/>
      <c r="B44" s="40" t="str">
        <f>IF(A44="","",TEXT(A44,"yyyy-mm"))</f>
        <v/>
      </c>
      <c r="C44" s="27" t="n"/>
      <c r="D44" s="27" t="n"/>
      <c r="E44" s="28" t="n"/>
      <c r="F44" s="30" t="str">
        <f>IF(OR(A44="",C44="",E44=""),"",IF(C44="Entrada",E44,-E44))</f>
        <v/>
      </c>
    </row>
    <row r="45" ht="22" customHeight="1">
      <c r="A45" s="41" t="n"/>
      <c r="B45" s="44" t="str">
        <f>IF(A45="","",TEXT(A45,"yyyy-mm"))</f>
        <v/>
      </c>
      <c r="C45" s="32" t="n"/>
      <c r="D45" s="32" t="n"/>
      <c r="E45" s="33" t="n"/>
      <c r="F45" s="35" t="str">
        <f>IF(OR(A45="",C45="",E45=""),"",IF(C45="Entrada",E45,-E45))</f>
        <v/>
      </c>
    </row>
    <row r="46" ht="22" customHeight="1">
      <c r="A46" s="37" t="n"/>
      <c r="B46" s="40" t="str">
        <f>IF(A46="","",TEXT(A46,"yyyy-mm"))</f>
        <v/>
      </c>
      <c r="C46" s="27" t="n"/>
      <c r="D46" s="27" t="n"/>
      <c r="E46" s="28" t="n"/>
      <c r="F46" s="30" t="str">
        <f>IF(OR(A46="",C46="",E46=""),"",IF(C46="Entrada",E46,-E46))</f>
        <v/>
      </c>
    </row>
    <row r="47" ht="22" customHeight="1">
      <c r="A47" s="41" t="n"/>
      <c r="B47" s="44" t="str">
        <f>IF(A47="","",TEXT(A47,"yyyy-mm"))</f>
        <v/>
      </c>
      <c r="C47" s="32" t="n"/>
      <c r="D47" s="32" t="n"/>
      <c r="E47" s="33" t="n"/>
      <c r="F47" s="35" t="str">
        <f>IF(OR(A47="",C47="",E47=""),"",IF(C47="Entrada",E47,-E47))</f>
        <v/>
      </c>
    </row>
    <row r="48" ht="22" customHeight="1">
      <c r="A48" s="37" t="n"/>
      <c r="B48" s="40" t="str">
        <f>IF(A48="","",TEXT(A48,"yyyy-mm"))</f>
        <v/>
      </c>
      <c r="C48" s="27" t="n"/>
      <c r="D48" s="27" t="n"/>
      <c r="E48" s="28" t="n"/>
      <c r="F48" s="30" t="str">
        <f>IF(OR(A48="",C48="",E48=""),"",IF(C48="Entrada",E48,-E48))</f>
        <v/>
      </c>
    </row>
    <row r="49" ht="22" customHeight="1">
      <c r="A49" s="41" t="n"/>
      <c r="B49" s="44" t="str">
        <f>IF(A49="","",TEXT(A49,"yyyy-mm"))</f>
        <v/>
      </c>
      <c r="C49" s="32" t="n"/>
      <c r="D49" s="32" t="n"/>
      <c r="E49" s="33" t="n"/>
      <c r="F49" s="35" t="str">
        <f>IF(OR(A49="",C49="",E49=""),"",IF(C49="Entrada",E49,-E49))</f>
        <v/>
      </c>
    </row>
    <row r="50" ht="22" customHeight="1">
      <c r="A50" s="37" t="n"/>
      <c r="B50" s="40" t="str">
        <f>IF(A50="","",TEXT(A50,"yyyy-mm"))</f>
        <v/>
      </c>
      <c r="C50" s="27" t="n"/>
      <c r="D50" s="27" t="n"/>
      <c r="E50" s="28" t="n"/>
      <c r="F50" s="30" t="str">
        <f>IF(OR(A50="",C50="",E50=""),"",IF(C50="Entrada",E50,-E50))</f>
        <v/>
      </c>
    </row>
    <row r="51" ht="22" customHeight="1">
      <c r="A51" s="41" t="n"/>
      <c r="B51" s="44" t="str">
        <f>IF(A51="","",TEXT(A51,"yyyy-mm"))</f>
        <v/>
      </c>
      <c r="C51" s="32" t="n"/>
      <c r="D51" s="32" t="n"/>
      <c r="E51" s="33" t="n"/>
      <c r="F51" s="35" t="str">
        <f>IF(OR(A51="",C51="",E51=""),"",IF(C51="Entrada",E51,-E51))</f>
        <v/>
      </c>
    </row>
    <row r="52" ht="22" customHeight="1">
      <c r="A52" s="37" t="n"/>
      <c r="B52" s="40" t="str">
        <f>IF(A52="","",TEXT(A52,"yyyy-mm"))</f>
        <v/>
      </c>
      <c r="C52" s="27" t="n"/>
      <c r="D52" s="27" t="n"/>
      <c r="E52" s="28" t="n"/>
      <c r="F52" s="30" t="str">
        <f>IF(OR(A52="",C52="",E52=""),"",IF(C52="Entrada",E52,-E52))</f>
        <v/>
      </c>
    </row>
    <row r="53" ht="22" customHeight="1">
      <c r="A53" s="41" t="n"/>
      <c r="B53" s="44" t="str">
        <f>IF(A53="","",TEXT(A53,"yyyy-mm"))</f>
        <v/>
      </c>
      <c r="C53" s="32" t="n"/>
      <c r="D53" s="32" t="n"/>
      <c r="E53" s="33" t="n"/>
      <c r="F53" s="35" t="str">
        <f>IF(OR(A53="",C53="",E53=""),"",IF(C53="Entrada",E53,-E53))</f>
        <v/>
      </c>
    </row>
    <row r="54" ht="22" customHeight="1">
      <c r="A54" s="37" t="n"/>
      <c r="B54" s="40" t="str">
        <f>IF(A54="","",TEXT(A54,"yyyy-mm"))</f>
        <v/>
      </c>
      <c r="C54" s="27" t="n"/>
      <c r="D54" s="27" t="n"/>
      <c r="E54" s="28" t="n"/>
      <c r="F54" s="30" t="str">
        <f>IF(OR(A54="",C54="",E54=""),"",IF(C54="Entrada",E54,-E54))</f>
        <v/>
      </c>
    </row>
    <row r="55" ht="22" customHeight="1">
      <c r="A55" s="41" t="n"/>
      <c r="B55" s="44" t="str">
        <f>IF(A55="","",TEXT(A55,"yyyy-mm"))</f>
        <v/>
      </c>
      <c r="C55" s="32" t="n"/>
      <c r="D55" s="32" t="n"/>
      <c r="E55" s="33" t="n"/>
      <c r="F55" s="35" t="str">
        <f>IF(OR(A55="",C55="",E55=""),"",IF(C55="Entrada",E55,-E55))</f>
        <v/>
      </c>
    </row>
    <row r="56" ht="22" customHeight="1">
      <c r="A56" s="37" t="n"/>
      <c r="B56" s="40" t="str">
        <f>IF(A56="","",TEXT(A56,"yyyy-mm"))</f>
        <v/>
      </c>
      <c r="C56" s="27" t="n"/>
      <c r="D56" s="27" t="n"/>
      <c r="E56" s="28" t="n"/>
      <c r="F56" s="30" t="str">
        <f>IF(OR(A56="",C56="",E56=""),"",IF(C56="Entrada",E56,-E56))</f>
        <v/>
      </c>
    </row>
    <row r="57" ht="22" customHeight="1">
      <c r="A57" s="41" t="n"/>
      <c r="B57" s="44" t="str">
        <f>IF(A57="","",TEXT(A57,"yyyy-mm"))</f>
        <v/>
      </c>
      <c r="C57" s="32" t="n"/>
      <c r="D57" s="32" t="n"/>
      <c r="E57" s="33" t="n"/>
      <c r="F57" s="35" t="str">
        <f>IF(OR(A57="",C57="",E57=""),"",IF(C57="Entrada",E57,-E57))</f>
        <v/>
      </c>
    </row>
    <row r="58" ht="22" customHeight="1">
      <c r="A58" s="37" t="n"/>
      <c r="B58" s="40" t="str">
        <f>IF(A58="","",TEXT(A58,"yyyy-mm"))</f>
        <v/>
      </c>
      <c r="C58" s="27" t="n"/>
      <c r="D58" s="27" t="n"/>
      <c r="E58" s="28" t="n"/>
      <c r="F58" s="30" t="str">
        <f>IF(OR(A58="",C58="",E58=""),"",IF(C58="Entrada",E58,-E58))</f>
        <v/>
      </c>
    </row>
    <row r="59" ht="22" customHeight="1">
      <c r="A59" s="41" t="n"/>
      <c r="B59" s="44" t="str">
        <f>IF(A59="","",TEXT(A59,"yyyy-mm"))</f>
        <v/>
      </c>
      <c r="C59" s="32" t="n"/>
      <c r="D59" s="32" t="n"/>
      <c r="E59" s="33" t="n"/>
      <c r="F59" s="35" t="str">
        <f>IF(OR(A59="",C59="",E59=""),"",IF(C59="Entrada",E59,-E59))</f>
        <v/>
      </c>
    </row>
    <row r="60" ht="22" customHeight="1">
      <c r="A60" s="37" t="n"/>
      <c r="B60" s="40" t="str">
        <f>IF(A60="","",TEXT(A60,"yyyy-mm"))</f>
        <v/>
      </c>
      <c r="C60" s="27" t="n"/>
      <c r="D60" s="27" t="n"/>
      <c r="E60" s="28" t="n"/>
      <c r="F60" s="30" t="str">
        <f>IF(OR(A60="",C60="",E60=""),"",IF(C60="Entrada",E60,-E60))</f>
        <v/>
      </c>
    </row>
    <row r="61" ht="22" customHeight="1">
      <c r="A61" s="41" t="n"/>
      <c r="B61" s="44" t="str">
        <f>IF(A61="","",TEXT(A61,"yyyy-mm"))</f>
        <v/>
      </c>
      <c r="C61" s="32" t="n"/>
      <c r="D61" s="32" t="n"/>
      <c r="E61" s="33" t="n"/>
      <c r="F61" s="35" t="str">
        <f>IF(OR(A61="",C61="",E61=""),"",IF(C61="Entrada",E61,-E61))</f>
        <v/>
      </c>
    </row>
    <row r="62" ht="22" customHeight="1">
      <c r="A62" s="37" t="n"/>
      <c r="B62" s="40" t="str">
        <f>IF(A62="","",TEXT(A62,"yyyy-mm"))</f>
        <v/>
      </c>
      <c r="C62" s="27" t="n"/>
      <c r="D62" s="27" t="n"/>
      <c r="E62" s="28" t="n"/>
      <c r="F62" s="30" t="str">
        <f>IF(OR(A62="",C62="",E62=""),"",IF(C62="Entrada",E62,-E62))</f>
        <v/>
      </c>
    </row>
    <row r="63" ht="22" customHeight="1">
      <c r="A63" s="41" t="n"/>
      <c r="B63" s="44" t="str">
        <f>IF(A63="","",TEXT(A63,"yyyy-mm"))</f>
        <v/>
      </c>
      <c r="C63" s="32" t="n"/>
      <c r="D63" s="32" t="n"/>
      <c r="E63" s="33" t="n"/>
      <c r="F63" s="35" t="str">
        <f>IF(OR(A63="",C63="",E63=""),"",IF(C63="Entrada",E63,-E63))</f>
        <v/>
      </c>
    </row>
    <row r="64" ht="22" customHeight="1">
      <c r="A64" s="37" t="n"/>
      <c r="B64" s="40" t="str">
        <f>IF(A64="","",TEXT(A64,"yyyy-mm"))</f>
        <v/>
      </c>
      <c r="C64" s="27" t="n"/>
      <c r="D64" s="27" t="n"/>
      <c r="E64" s="28" t="n"/>
      <c r="F64" s="30" t="str">
        <f>IF(OR(A64="",C64="",E64=""),"",IF(C64="Entrada",E64,-E64))</f>
        <v/>
      </c>
    </row>
    <row r="65" ht="22" customHeight="1">
      <c r="A65" s="41" t="n"/>
      <c r="B65" s="44" t="str">
        <f>IF(A65="","",TEXT(A65,"yyyy-mm"))</f>
        <v/>
      </c>
      <c r="C65" s="32" t="n"/>
      <c r="D65" s="32" t="n"/>
      <c r="E65" s="33" t="n"/>
      <c r="F65" s="35" t="str">
        <f>IF(OR(A65="",C65="",E65=""),"",IF(C65="Entrada",E65,-E65))</f>
        <v/>
      </c>
    </row>
    <row r="66" ht="22" customHeight="1">
      <c r="A66" s="37" t="n"/>
      <c r="B66" s="40" t="str">
        <f>IF(A66="","",TEXT(A66,"yyyy-mm"))</f>
        <v/>
      </c>
      <c r="C66" s="27" t="n"/>
      <c r="D66" s="27" t="n"/>
      <c r="E66" s="28" t="n"/>
      <c r="F66" s="30" t="str">
        <f>IF(OR(A66="",C66="",E66=""),"",IF(C66="Entrada",E66,-E66))</f>
        <v/>
      </c>
    </row>
    <row r="67" ht="22" customHeight="1">
      <c r="A67" s="41" t="n"/>
      <c r="B67" s="44" t="str">
        <f>IF(A67="","",TEXT(A67,"yyyy-mm"))</f>
        <v/>
      </c>
      <c r="C67" s="32" t="n"/>
      <c r="D67" s="32" t="n"/>
      <c r="E67" s="33" t="n"/>
      <c r="F67" s="35" t="str">
        <f>IF(OR(A67="",C67="",E67=""),"",IF(C67="Entrada",E67,-E67))</f>
        <v/>
      </c>
    </row>
    <row r="68" ht="22" customHeight="1">
      <c r="A68" s="37" t="n"/>
      <c r="B68" s="40" t="str">
        <f>IF(A68="","",TEXT(A68,"yyyy-mm"))</f>
        <v/>
      </c>
      <c r="C68" s="27" t="n"/>
      <c r="D68" s="27" t="n"/>
      <c r="E68" s="28" t="n"/>
      <c r="F68" s="30" t="str">
        <f>IF(OR(A68="",C68="",E68=""),"",IF(C68="Entrada",E68,-E68))</f>
        <v/>
      </c>
    </row>
    <row r="69" ht="22" customHeight="1">
      <c r="A69" s="41" t="n"/>
      <c r="B69" s="44" t="str">
        <f>IF(A69="","",TEXT(A69,"yyyy-mm"))</f>
        <v/>
      </c>
      <c r="C69" s="32" t="n"/>
      <c r="D69" s="32" t="n"/>
      <c r="E69" s="33" t="n"/>
      <c r="F69" s="35" t="str">
        <f>IF(OR(A69="",C69="",E69=""),"",IF(C69="Entrada",E69,-E69))</f>
        <v/>
      </c>
    </row>
    <row r="70" ht="22" customHeight="1">
      <c r="A70" s="37" t="n"/>
      <c r="B70" s="40" t="str">
        <f>IF(A70="","",TEXT(A70,"yyyy-mm"))</f>
        <v/>
      </c>
      <c r="C70" s="27" t="n"/>
      <c r="D70" s="27" t="n"/>
      <c r="E70" s="28" t="n"/>
      <c r="F70" s="30" t="str">
        <f>IF(OR(A70="",C70="",E70=""),"",IF(C70="Entrada",E70,-E70))</f>
        <v/>
      </c>
    </row>
    <row r="71" ht="22" customHeight="1">
      <c r="A71" s="41" t="n"/>
      <c r="B71" s="44" t="str">
        <f>IF(A71="","",TEXT(A71,"yyyy-mm"))</f>
        <v/>
      </c>
      <c r="C71" s="32" t="n"/>
      <c r="D71" s="32" t="n"/>
      <c r="E71" s="33" t="n"/>
      <c r="F71" s="35" t="str">
        <f>IF(OR(A71="",C71="",E71=""),"",IF(C71="Entrada",E71,-E71))</f>
        <v/>
      </c>
    </row>
    <row r="72" ht="22" customHeight="1">
      <c r="A72" s="37" t="n"/>
      <c r="B72" s="40" t="str">
        <f>IF(A72="","",TEXT(A72,"yyyy-mm"))</f>
        <v/>
      </c>
      <c r="C72" s="27" t="n"/>
      <c r="D72" s="27" t="n"/>
      <c r="E72" s="28" t="n"/>
      <c r="F72" s="30" t="str">
        <f>IF(OR(A72="",C72="",E72=""),"",IF(C72="Entrada",E72,-E72))</f>
        <v/>
      </c>
    </row>
    <row r="73" ht="22" customHeight="1">
      <c r="A73" s="41" t="n"/>
      <c r="B73" s="44" t="str">
        <f>IF(A73="","",TEXT(A73,"yyyy-mm"))</f>
        <v/>
      </c>
      <c r="C73" s="32" t="n"/>
      <c r="D73" s="32" t="n"/>
      <c r="E73" s="33" t="n"/>
      <c r="F73" s="35" t="str">
        <f>IF(OR(A73="",C73="",E73=""),"",IF(C73="Entrada",E73,-E73))</f>
        <v/>
      </c>
    </row>
    <row r="74" ht="22" customHeight="1">
      <c r="A74" s="37" t="n"/>
      <c r="B74" s="40" t="str">
        <f>IF(A74="","",TEXT(A74,"yyyy-mm"))</f>
        <v/>
      </c>
      <c r="C74" s="27" t="n"/>
      <c r="D74" s="27" t="n"/>
      <c r="E74" s="28" t="n"/>
      <c r="F74" s="30" t="str">
        <f>IF(OR(A74="",C74="",E74=""),"",IF(C74="Entrada",E74,-E74))</f>
        <v/>
      </c>
    </row>
    <row r="75" ht="22" customHeight="1">
      <c r="A75" s="41" t="n"/>
      <c r="B75" s="44" t="str">
        <f>IF(A75="","",TEXT(A75,"yyyy-mm"))</f>
        <v/>
      </c>
      <c r="C75" s="32" t="n"/>
      <c r="D75" s="32" t="n"/>
      <c r="E75" s="33" t="n"/>
      <c r="F75" s="35" t="str">
        <f>IF(OR(A75="",C75="",E75=""),"",IF(C75="Entrada",E75,-E75))</f>
        <v/>
      </c>
    </row>
    <row r="76" ht="22" customHeight="1">
      <c r="A76" s="37" t="n"/>
      <c r="B76" s="40" t="str">
        <f>IF(A76="","",TEXT(A76,"yyyy-mm"))</f>
        <v/>
      </c>
      <c r="C76" s="27" t="n"/>
      <c r="D76" s="27" t="n"/>
      <c r="E76" s="28" t="n"/>
      <c r="F76" s="30" t="str">
        <f>IF(OR(A76="",C76="",E76=""),"",IF(C76="Entrada",E76,-E76))</f>
        <v/>
      </c>
    </row>
    <row r="77" ht="22" customHeight="1">
      <c r="A77" s="41" t="n"/>
      <c r="B77" s="44" t="str">
        <f>IF(A77="","",TEXT(A77,"yyyy-mm"))</f>
        <v/>
      </c>
      <c r="C77" s="32" t="n"/>
      <c r="D77" s="32" t="n"/>
      <c r="E77" s="33" t="n"/>
      <c r="F77" s="35" t="str">
        <f>IF(OR(A77="",C77="",E77=""),"",IF(C77="Entrada",E77,-E77))</f>
        <v/>
      </c>
    </row>
    <row r="78" ht="22" customHeight="1">
      <c r="A78" s="37" t="n"/>
      <c r="B78" s="40" t="str">
        <f>IF(A78="","",TEXT(A78,"yyyy-mm"))</f>
        <v/>
      </c>
      <c r="C78" s="27" t="n"/>
      <c r="D78" s="27" t="n"/>
      <c r="E78" s="28" t="n"/>
      <c r="F78" s="30" t="str">
        <f>IF(OR(A78="",C78="",E78=""),"",IF(C78="Entrada",E78,-E78))</f>
        <v/>
      </c>
    </row>
    <row r="79" ht="22" customHeight="1">
      <c r="A79" s="41" t="n"/>
      <c r="B79" s="44" t="str">
        <f>IF(A79="","",TEXT(A79,"yyyy-mm"))</f>
        <v/>
      </c>
      <c r="C79" s="32" t="n"/>
      <c r="D79" s="32" t="n"/>
      <c r="E79" s="33" t="n"/>
      <c r="F79" s="35" t="str">
        <f>IF(OR(A79="",C79="",E79=""),"",IF(C79="Entrada",E79,-E79))</f>
        <v/>
      </c>
    </row>
    <row r="80" ht="22" customHeight="1">
      <c r="A80" s="37" t="n"/>
      <c r="B80" s="40" t="str">
        <f>IF(A80="","",TEXT(A80,"yyyy-mm"))</f>
        <v/>
      </c>
      <c r="C80" s="27" t="n"/>
      <c r="D80" s="27" t="n"/>
      <c r="E80" s="28" t="n"/>
      <c r="F80" s="30" t="str">
        <f>IF(OR(A80="",C80="",E80=""),"",IF(C80="Entrada",E80,-E80))</f>
        <v/>
      </c>
    </row>
    <row r="81" ht="22" customHeight="1">
      <c r="A81" s="41" t="n"/>
      <c r="B81" s="44" t="str">
        <f>IF(A81="","",TEXT(A81,"yyyy-mm"))</f>
        <v/>
      </c>
      <c r="C81" s="32" t="n"/>
      <c r="D81" s="32" t="n"/>
      <c r="E81" s="33" t="n"/>
      <c r="F81" s="35" t="str">
        <f>IF(OR(A81="",C81="",E81=""),"",IF(C81="Entrada",E81,-E81))</f>
        <v/>
      </c>
    </row>
    <row r="82" ht="22" customHeight="1">
      <c r="A82" s="37" t="n"/>
      <c r="B82" s="40" t="str">
        <f>IF(A82="","",TEXT(A82,"yyyy-mm"))</f>
        <v/>
      </c>
      <c r="C82" s="27" t="n"/>
      <c r="D82" s="27" t="n"/>
      <c r="E82" s="28" t="n"/>
      <c r="F82" s="30" t="str">
        <f>IF(OR(A82="",C82="",E82=""),"",IF(C82="Entrada",E82,-E82))</f>
        <v/>
      </c>
    </row>
    <row r="83" ht="22" customHeight="1">
      <c r="A83" s="41" t="n"/>
      <c r="B83" s="44" t="str">
        <f>IF(A83="","",TEXT(A83,"yyyy-mm"))</f>
        <v/>
      </c>
      <c r="C83" s="32" t="n"/>
      <c r="D83" s="32" t="n"/>
      <c r="E83" s="33" t="n"/>
      <c r="F83" s="35" t="str">
        <f>IF(OR(A83="",C83="",E83=""),"",IF(C83="Entrada",E83,-E83))</f>
        <v/>
      </c>
    </row>
    <row r="84" ht="22" customHeight="1">
      <c r="A84" s="37" t="n"/>
      <c r="B84" s="40" t="str">
        <f>IF(A84="","",TEXT(A84,"yyyy-mm"))</f>
        <v/>
      </c>
      <c r="C84" s="27" t="n"/>
      <c r="D84" s="27" t="n"/>
      <c r="E84" s="28" t="n"/>
      <c r="F84" s="30" t="str">
        <f>IF(OR(A84="",C84="",E84=""),"",IF(C84="Entrada",E84,-E84))</f>
        <v/>
      </c>
    </row>
    <row r="85" ht="22" customHeight="1">
      <c r="A85" s="41" t="n"/>
      <c r="B85" s="44" t="str">
        <f>IF(A85="","",TEXT(A85,"yyyy-mm"))</f>
        <v/>
      </c>
      <c r="C85" s="32" t="n"/>
      <c r="D85" s="32" t="n"/>
      <c r="E85" s="33" t="n"/>
      <c r="F85" s="35" t="str">
        <f>IF(OR(A85="",C85="",E85=""),"",IF(C85="Entrada",E85,-E85))</f>
        <v/>
      </c>
    </row>
    <row r="86" ht="22" customHeight="1">
      <c r="A86" s="37" t="n"/>
      <c r="B86" s="40" t="str">
        <f>IF(A86="","",TEXT(A86,"yyyy-mm"))</f>
        <v/>
      </c>
      <c r="C86" s="27" t="n"/>
      <c r="D86" s="27" t="n"/>
      <c r="E86" s="28" t="n"/>
      <c r="F86" s="30" t="str">
        <f>IF(OR(A86="",C86="",E86=""),"",IF(C86="Entrada",E86,-E86))</f>
        <v/>
      </c>
    </row>
    <row r="87" ht="22" customHeight="1">
      <c r="A87" s="41" t="n"/>
      <c r="B87" s="44" t="str">
        <f>IF(A87="","",TEXT(A87,"yyyy-mm"))</f>
        <v/>
      </c>
      <c r="C87" s="32" t="n"/>
      <c r="D87" s="32" t="n"/>
      <c r="E87" s="33" t="n"/>
      <c r="F87" s="35" t="str">
        <f>IF(OR(A87="",C87="",E87=""),"",IF(C87="Entrada",E87,-E87))</f>
        <v/>
      </c>
    </row>
  </sheetData>
  <autoFilter ref="A7:F87"/>
  <mergeCells count="4">
    <mergeCell ref="A3:F3"/>
    <mergeCell ref="A6:F6"/>
    <mergeCell ref="A5:F5"/>
    <mergeCell ref="A1:F2"/>
  </mergeCells>
  <dataValidations count="1">
    <dataValidation sqref="C8:C87" showDropDown="0" showInputMessage="0" showErrorMessage="1" allowBlank="1" errorTitle="Valor não previsto" error="Escolha uma opção da lista." type="list">
      <formula1>"Entrada,Saída"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87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26" customWidth="1" min="4" max="4"/>
    <col width="29" customWidth="1" min="5" max="5"/>
  </cols>
  <sheetData>
    <row r="1" ht="28" customHeight="1">
      <c r="A1" s="1" t="inlineStr">
        <is>
          <t>Resumo por mês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Os valores vêm da aba CAIXA; uma venda a prazo não gera caixa até o recebimento.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6" ht="24" customHeight="1">
      <c r="A6" s="25" t="inlineStr">
        <is>
          <t>COMO USAR: campos azuis = você preenche  •  resultados automáticos = fórmulas  •  valores dos exemplos são fictícios</t>
        </is>
      </c>
    </row>
    <row r="7" ht="37" customHeight="1">
      <c r="A7" s="26" t="inlineStr">
        <is>
          <t>Período AAAA-MM</t>
        </is>
      </c>
      <c r="B7" s="26" t="inlineStr">
        <is>
          <t>Entradas (R$)</t>
        </is>
      </c>
      <c r="C7" s="26" t="inlineStr">
        <is>
          <t>Saídas (R$)</t>
        </is>
      </c>
      <c r="D7" s="26" t="inlineStr">
        <is>
          <t>Saldo do mês (R$)</t>
        </is>
      </c>
      <c r="E7" s="26" t="inlineStr">
        <is>
          <t>Saldo acumulado (R$)</t>
        </is>
      </c>
    </row>
    <row r="8" ht="22" customHeight="1">
      <c r="A8" s="27" t="inlineStr">
        <is>
          <t>2026-10</t>
        </is>
      </c>
      <c r="B8" s="39" t="n">
        <f>IF(A8="","",SUMIFS(CAIXA!$E$8:$E$87,CAIXA!$B$8:$B$87,A8,CAIXA!$C$8:$C$87,"Entrada"))</f>
        <v>754.0</v>
      </c>
      <c r="C8" s="39" t="n">
        <f>IF(A8="","",SUMIFS(CAIXA!$E$8:$E$87,CAIXA!$B$8:$B$87,A8,CAIXA!$C$8:$C$87,"Saída"))</f>
        <v>1800.0</v>
      </c>
      <c r="D8" s="30" t="n">
        <f>IF(A8="","",B8-C8)</f>
        <v>-1046.0</v>
      </c>
      <c r="E8" s="30" t="n">
        <f>IF(A8="","",SUM($D$8:D8))</f>
        <v>-1046.0</v>
      </c>
    </row>
    <row r="9" ht="22" customHeight="1">
      <c r="A9" s="32" t="inlineStr">
        <is>
          <t>2026-11</t>
        </is>
      </c>
      <c r="B9" s="43" t="n">
        <f>IF(A9="","",SUMIFS(CAIXA!$E$8:$E$87,CAIXA!$B$8:$B$87,A9,CAIXA!$C$8:$C$87,"Entrada"))</f>
        <v>0.0</v>
      </c>
      <c r="C9" s="43" t="n">
        <f>IF(A9="","",SUMIFS(CAIXA!$E$8:$E$87,CAIXA!$B$8:$B$87,A9,CAIXA!$C$8:$C$87,"Saída"))</f>
        <v>0.0</v>
      </c>
      <c r="D9" s="35" t="n">
        <f>IF(A9="","",B9-C9)</f>
        <v>0.0</v>
      </c>
      <c r="E9" s="35" t="n">
        <f>IF(A9="","",SUM($D$8:D9))</f>
        <v>-1046.0</v>
      </c>
    </row>
    <row r="10" ht="22" customHeight="1">
      <c r="A10" s="27" t="inlineStr">
        <is>
          <t>2026-12</t>
        </is>
      </c>
      <c r="B10" s="39" t="n">
        <f>IF(A10="","",SUMIFS(CAIXA!$E$8:$E$87,CAIXA!$B$8:$B$87,A10,CAIXA!$C$8:$C$87,"Entrada"))</f>
        <v>0.0</v>
      </c>
      <c r="C10" s="39" t="n">
        <f>IF(A10="","",SUMIFS(CAIXA!$E$8:$E$87,CAIXA!$B$8:$B$87,A10,CAIXA!$C$8:$C$87,"Saída"))</f>
        <v>0.0</v>
      </c>
      <c r="D10" s="30" t="n">
        <f>IF(A10="","",B10-C10)</f>
        <v>0.0</v>
      </c>
      <c r="E10" s="30" t="n">
        <f>IF(A10="","",SUM($D$8:D10))</f>
        <v>-1046.0</v>
      </c>
    </row>
    <row r="11" ht="22" customHeight="1">
      <c r="A11" s="32" t="inlineStr">
        <is>
          <t>2027-01</t>
        </is>
      </c>
      <c r="B11" s="43" t="n">
        <f>IF(A11="","",SUMIFS(CAIXA!$E$8:$E$87,CAIXA!$B$8:$B$87,A11,CAIXA!$C$8:$C$87,"Entrada"))</f>
        <v>0.0</v>
      </c>
      <c r="C11" s="43" t="n">
        <f>IF(A11="","",SUMIFS(CAIXA!$E$8:$E$87,CAIXA!$B$8:$B$87,A11,CAIXA!$C$8:$C$87,"Saída"))</f>
        <v>0.0</v>
      </c>
      <c r="D11" s="35" t="n">
        <f>IF(A11="","",B11-C11)</f>
        <v>0.0</v>
      </c>
      <c r="E11" s="35" t="n">
        <f>IF(A11="","",SUM($D$8:D11))</f>
        <v>-1046.0</v>
      </c>
    </row>
    <row r="12" ht="22" customHeight="1">
      <c r="A12" s="27" t="inlineStr">
        <is>
          <t>2027-02</t>
        </is>
      </c>
      <c r="B12" s="39" t="n">
        <f>IF(A12="","",SUMIFS(CAIXA!$E$8:$E$87,CAIXA!$B$8:$B$87,A12,CAIXA!$C$8:$C$87,"Entrada"))</f>
        <v>0.0</v>
      </c>
      <c r="C12" s="39" t="n">
        <f>IF(A12="","",SUMIFS(CAIXA!$E$8:$E$87,CAIXA!$B$8:$B$87,A12,CAIXA!$C$8:$C$87,"Saída"))</f>
        <v>0.0</v>
      </c>
      <c r="D12" s="30" t="n">
        <f>IF(A12="","",B12-C12)</f>
        <v>0.0</v>
      </c>
      <c r="E12" s="30" t="n">
        <f>IF(A12="","",SUM($D$8:D12))</f>
        <v>-1046.0</v>
      </c>
    </row>
    <row r="13" ht="22" customHeight="1">
      <c r="A13" s="32" t="inlineStr">
        <is>
          <t>2027-03</t>
        </is>
      </c>
      <c r="B13" s="43" t="n">
        <f>IF(A13="","",SUMIFS(CAIXA!$E$8:$E$87,CAIXA!$B$8:$B$87,A13,CAIXA!$C$8:$C$87,"Entrada"))</f>
        <v>0.0</v>
      </c>
      <c r="C13" s="43" t="n">
        <f>IF(A13="","",SUMIFS(CAIXA!$E$8:$E$87,CAIXA!$B$8:$B$87,A13,CAIXA!$C$8:$C$87,"Saída"))</f>
        <v>0.0</v>
      </c>
      <c r="D13" s="35" t="n">
        <f>IF(A13="","",B13-C13)</f>
        <v>0.0</v>
      </c>
      <c r="E13" s="35" t="n">
        <f>IF(A13="","",SUM($D$8:D13))</f>
        <v>-1046.0</v>
      </c>
    </row>
    <row r="14" ht="22" customHeight="1">
      <c r="A14" s="27" t="inlineStr">
        <is>
          <t>2027-04</t>
        </is>
      </c>
      <c r="B14" s="39" t="n">
        <f>IF(A14="","",SUMIFS(CAIXA!$E$8:$E$87,CAIXA!$B$8:$B$87,A14,CAIXA!$C$8:$C$87,"Entrada"))</f>
        <v>0.0</v>
      </c>
      <c r="C14" s="39" t="n">
        <f>IF(A14="","",SUMIFS(CAIXA!$E$8:$E$87,CAIXA!$B$8:$B$87,A14,CAIXA!$C$8:$C$87,"Saída"))</f>
        <v>0.0</v>
      </c>
      <c r="D14" s="30" t="n">
        <f>IF(A14="","",B14-C14)</f>
        <v>0.0</v>
      </c>
      <c r="E14" s="30" t="n">
        <f>IF(A14="","",SUM($D$8:D14))</f>
        <v>-1046.0</v>
      </c>
    </row>
    <row r="15" ht="22" customHeight="1">
      <c r="A15" s="32" t="inlineStr">
        <is>
          <t>2027-05</t>
        </is>
      </c>
      <c r="B15" s="43" t="n">
        <f>IF(A15="","",SUMIFS(CAIXA!$E$8:$E$87,CAIXA!$B$8:$B$87,A15,CAIXA!$C$8:$C$87,"Entrada"))</f>
        <v>0.0</v>
      </c>
      <c r="C15" s="43" t="n">
        <f>IF(A15="","",SUMIFS(CAIXA!$E$8:$E$87,CAIXA!$B$8:$B$87,A15,CAIXA!$C$8:$C$87,"Saída"))</f>
        <v>0.0</v>
      </c>
      <c r="D15" s="35" t="n">
        <f>IF(A15="","",B15-C15)</f>
        <v>0.0</v>
      </c>
      <c r="E15" s="35" t="n">
        <f>IF(A15="","",SUM($D$8:D15))</f>
        <v>-1046.0</v>
      </c>
    </row>
    <row r="16" ht="22" customHeight="1">
      <c r="A16" s="27" t="inlineStr">
        <is>
          <t>2027-06</t>
        </is>
      </c>
      <c r="B16" s="39" t="n">
        <f>IF(A16="","",SUMIFS(CAIXA!$E$8:$E$87,CAIXA!$B$8:$B$87,A16,CAIXA!$C$8:$C$87,"Entrada"))</f>
        <v>0.0</v>
      </c>
      <c r="C16" s="39" t="n">
        <f>IF(A16="","",SUMIFS(CAIXA!$E$8:$E$87,CAIXA!$B$8:$B$87,A16,CAIXA!$C$8:$C$87,"Saída"))</f>
        <v>0.0</v>
      </c>
      <c r="D16" s="30" t="n">
        <f>IF(A16="","",B16-C16)</f>
        <v>0.0</v>
      </c>
      <c r="E16" s="30" t="n">
        <f>IF(A16="","",SUM($D$8:D16))</f>
        <v>-1046.0</v>
      </c>
    </row>
    <row r="17" ht="22" customHeight="1">
      <c r="A17" s="32" t="inlineStr">
        <is>
          <t>2027-07</t>
        </is>
      </c>
      <c r="B17" s="43" t="n">
        <f>IF(A17="","",SUMIFS(CAIXA!$E$8:$E$87,CAIXA!$B$8:$B$87,A17,CAIXA!$C$8:$C$87,"Entrada"))</f>
        <v>0.0</v>
      </c>
      <c r="C17" s="43" t="n">
        <f>IF(A17="","",SUMIFS(CAIXA!$E$8:$E$87,CAIXA!$B$8:$B$87,A17,CAIXA!$C$8:$C$87,"Saída"))</f>
        <v>0.0</v>
      </c>
      <c r="D17" s="35" t="n">
        <f>IF(A17="","",B17-C17)</f>
        <v>0.0</v>
      </c>
      <c r="E17" s="35" t="n">
        <f>IF(A17="","",SUM($D$8:D17))</f>
        <v>-1046.0</v>
      </c>
    </row>
    <row r="18" ht="22" customHeight="1">
      <c r="A18" s="27" t="inlineStr">
        <is>
          <t>2027-08</t>
        </is>
      </c>
      <c r="B18" s="39" t="n">
        <f>IF(A18="","",SUMIFS(CAIXA!$E$8:$E$87,CAIXA!$B$8:$B$87,A18,CAIXA!$C$8:$C$87,"Entrada"))</f>
        <v>0.0</v>
      </c>
      <c r="C18" s="39" t="n">
        <f>IF(A18="","",SUMIFS(CAIXA!$E$8:$E$87,CAIXA!$B$8:$B$87,A18,CAIXA!$C$8:$C$87,"Saída"))</f>
        <v>0.0</v>
      </c>
      <c r="D18" s="30" t="n">
        <f>IF(A18="","",B18-C18)</f>
        <v>0.0</v>
      </c>
      <c r="E18" s="30" t="n">
        <f>IF(A18="","",SUM($D$8:D18))</f>
        <v>-1046.0</v>
      </c>
    </row>
    <row r="19" ht="22" customHeight="1">
      <c r="A19" s="32" t="inlineStr">
        <is>
          <t>2027-09</t>
        </is>
      </c>
      <c r="B19" s="43" t="n">
        <f>IF(A19="","",SUMIFS(CAIXA!$E$8:$E$87,CAIXA!$B$8:$B$87,A19,CAIXA!$C$8:$C$87,"Entrada"))</f>
        <v>0.0</v>
      </c>
      <c r="C19" s="43" t="n">
        <f>IF(A19="","",SUMIFS(CAIXA!$E$8:$E$87,CAIXA!$B$8:$B$87,A19,CAIXA!$C$8:$C$87,"Saída"))</f>
        <v>0.0</v>
      </c>
      <c r="D19" s="35" t="n">
        <f>IF(A19="","",B19-C19)</f>
        <v>0.0</v>
      </c>
      <c r="E19" s="35" t="n">
        <f>IF(A19="","",SUM($D$8:D19))</f>
        <v>-1046.0</v>
      </c>
    </row>
    <row r="20" ht="22" customHeight="1">
      <c r="A20" s="27" t="n"/>
      <c r="B20" s="39" t="str">
        <f>IF(A20="","",SUMIFS(CAIXA!$E$8:$E$87,CAIXA!$B$8:$B$87,A20,CAIXA!$C$8:$C$87,"Entrada"))</f>
        <v/>
      </c>
      <c r="C20" s="39" t="str">
        <f>IF(A20="","",SUMIFS(CAIXA!$E$8:$E$87,CAIXA!$B$8:$B$87,A20,CAIXA!$C$8:$C$87,"Saída"))</f>
        <v/>
      </c>
      <c r="D20" s="30" t="str">
        <f>IF(A20="","",B20-C20)</f>
        <v/>
      </c>
      <c r="E20" s="30" t="str">
        <f>IF(A20="","",SUM($D$8:D20))</f>
        <v/>
      </c>
    </row>
    <row r="21" ht="22" customHeight="1">
      <c r="A21" s="32" t="n"/>
      <c r="B21" s="43" t="str">
        <f>IF(A21="","",SUMIFS(CAIXA!$E$8:$E$87,CAIXA!$B$8:$B$87,A21,CAIXA!$C$8:$C$87,"Entrada"))</f>
        <v/>
      </c>
      <c r="C21" s="43" t="str">
        <f>IF(A21="","",SUMIFS(CAIXA!$E$8:$E$87,CAIXA!$B$8:$B$87,A21,CAIXA!$C$8:$C$87,"Saída"))</f>
        <v/>
      </c>
      <c r="D21" s="35" t="str">
        <f>IF(A21="","",B21-C21)</f>
        <v/>
      </c>
      <c r="E21" s="35" t="str">
        <f>IF(A21="","",SUM($D$8:D21))</f>
        <v/>
      </c>
    </row>
    <row r="22" ht="22" customHeight="1">
      <c r="A22" s="27" t="n"/>
      <c r="B22" s="39" t="str">
        <f>IF(A22="","",SUMIFS(CAIXA!$E$8:$E$87,CAIXA!$B$8:$B$87,A22,CAIXA!$C$8:$C$87,"Entrada"))</f>
        <v/>
      </c>
      <c r="C22" s="39" t="str">
        <f>IF(A22="","",SUMIFS(CAIXA!$E$8:$E$87,CAIXA!$B$8:$B$87,A22,CAIXA!$C$8:$C$87,"Saída"))</f>
        <v/>
      </c>
      <c r="D22" s="30" t="str">
        <f>IF(A22="","",B22-C22)</f>
        <v/>
      </c>
      <c r="E22" s="30" t="str">
        <f>IF(A22="","",SUM($D$8:D22))</f>
        <v/>
      </c>
    </row>
    <row r="23" ht="22" customHeight="1">
      <c r="A23" s="32" t="n"/>
      <c r="B23" s="43" t="str">
        <f>IF(A23="","",SUMIFS(CAIXA!$E$8:$E$87,CAIXA!$B$8:$B$87,A23,CAIXA!$C$8:$C$87,"Entrada"))</f>
        <v/>
      </c>
      <c r="C23" s="43" t="str">
        <f>IF(A23="","",SUMIFS(CAIXA!$E$8:$E$87,CAIXA!$B$8:$B$87,A23,CAIXA!$C$8:$C$87,"Saída"))</f>
        <v/>
      </c>
      <c r="D23" s="35" t="str">
        <f>IF(A23="","",B23-C23)</f>
        <v/>
      </c>
      <c r="E23" s="35" t="str">
        <f>IF(A23="","",SUM($D$8:D23))</f>
        <v/>
      </c>
    </row>
    <row r="24" ht="22" customHeight="1">
      <c r="A24" s="27" t="n"/>
      <c r="B24" s="39" t="str">
        <f>IF(A24="","",SUMIFS(CAIXA!$E$8:$E$87,CAIXA!$B$8:$B$87,A24,CAIXA!$C$8:$C$87,"Entrada"))</f>
        <v/>
      </c>
      <c r="C24" s="39" t="str">
        <f>IF(A24="","",SUMIFS(CAIXA!$E$8:$E$87,CAIXA!$B$8:$B$87,A24,CAIXA!$C$8:$C$87,"Saída"))</f>
        <v/>
      </c>
      <c r="D24" s="30" t="str">
        <f>IF(A24="","",B24-C24)</f>
        <v/>
      </c>
      <c r="E24" s="30" t="str">
        <f>IF(A24="","",SUM($D$8:D24))</f>
        <v/>
      </c>
    </row>
    <row r="25" ht="22" customHeight="1">
      <c r="A25" s="32" t="n"/>
      <c r="B25" s="43" t="str">
        <f>IF(A25="","",SUMIFS(CAIXA!$E$8:$E$87,CAIXA!$B$8:$B$87,A25,CAIXA!$C$8:$C$87,"Entrada"))</f>
        <v/>
      </c>
      <c r="C25" s="43" t="str">
        <f>IF(A25="","",SUMIFS(CAIXA!$E$8:$E$87,CAIXA!$B$8:$B$87,A25,CAIXA!$C$8:$C$87,"Saída"))</f>
        <v/>
      </c>
      <c r="D25" s="35" t="str">
        <f>IF(A25="","",B25-C25)</f>
        <v/>
      </c>
      <c r="E25" s="35" t="str">
        <f>IF(A25="","",SUM($D$8:D25))</f>
        <v/>
      </c>
    </row>
    <row r="26" ht="22" customHeight="1">
      <c r="A26" s="27" t="n"/>
      <c r="B26" s="39" t="str">
        <f>IF(A26="","",SUMIFS(CAIXA!$E$8:$E$87,CAIXA!$B$8:$B$87,A26,CAIXA!$C$8:$C$87,"Entrada"))</f>
        <v/>
      </c>
      <c r="C26" s="39" t="str">
        <f>IF(A26="","",SUMIFS(CAIXA!$E$8:$E$87,CAIXA!$B$8:$B$87,A26,CAIXA!$C$8:$C$87,"Saída"))</f>
        <v/>
      </c>
      <c r="D26" s="30" t="str">
        <f>IF(A26="","",B26-C26)</f>
        <v/>
      </c>
      <c r="E26" s="30" t="str">
        <f>IF(A26="","",SUM($D$8:D26))</f>
        <v/>
      </c>
    </row>
    <row r="27" ht="22" customHeight="1">
      <c r="A27" s="32" t="n"/>
      <c r="B27" s="43" t="str">
        <f>IF(A27="","",SUMIFS(CAIXA!$E$8:$E$87,CAIXA!$B$8:$B$87,A27,CAIXA!$C$8:$C$87,"Entrada"))</f>
        <v/>
      </c>
      <c r="C27" s="43" t="str">
        <f>IF(A27="","",SUMIFS(CAIXA!$E$8:$E$87,CAIXA!$B$8:$B$87,A27,CAIXA!$C$8:$C$87,"Saída"))</f>
        <v/>
      </c>
      <c r="D27" s="35" t="str">
        <f>IF(A27="","",B27-C27)</f>
        <v/>
      </c>
      <c r="E27" s="35" t="str">
        <f>IF(A27="","",SUM($D$8:D27))</f>
        <v/>
      </c>
    </row>
    <row r="28" ht="22" customHeight="1">
      <c r="A28" s="27" t="n"/>
      <c r="B28" s="39" t="str">
        <f>IF(A28="","",SUMIFS(CAIXA!$E$8:$E$87,CAIXA!$B$8:$B$87,A28,CAIXA!$C$8:$C$87,"Entrada"))</f>
        <v/>
      </c>
      <c r="C28" s="39" t="str">
        <f>IF(A28="","",SUMIFS(CAIXA!$E$8:$E$87,CAIXA!$B$8:$B$87,A28,CAIXA!$C$8:$C$87,"Saída"))</f>
        <v/>
      </c>
      <c r="D28" s="30" t="str">
        <f>IF(A28="","",B28-C28)</f>
        <v/>
      </c>
      <c r="E28" s="30" t="str">
        <f>IF(A28="","",SUM($D$8:D28))</f>
        <v/>
      </c>
    </row>
    <row r="29" ht="22" customHeight="1">
      <c r="A29" s="32" t="n"/>
      <c r="B29" s="43" t="str">
        <f>IF(A29="","",SUMIFS(CAIXA!$E$8:$E$87,CAIXA!$B$8:$B$87,A29,CAIXA!$C$8:$C$87,"Entrada"))</f>
        <v/>
      </c>
      <c r="C29" s="43" t="str">
        <f>IF(A29="","",SUMIFS(CAIXA!$E$8:$E$87,CAIXA!$B$8:$B$87,A29,CAIXA!$C$8:$C$87,"Saída"))</f>
        <v/>
      </c>
      <c r="D29" s="35" t="str">
        <f>IF(A29="","",B29-C29)</f>
        <v/>
      </c>
      <c r="E29" s="35" t="str">
        <f>IF(A29="","",SUM($D$8:D29))</f>
        <v/>
      </c>
    </row>
    <row r="30" ht="22" customHeight="1">
      <c r="A30" s="27" t="n"/>
      <c r="B30" s="39" t="str">
        <f>IF(A30="","",SUMIFS(CAIXA!$E$8:$E$87,CAIXA!$B$8:$B$87,A30,CAIXA!$C$8:$C$87,"Entrada"))</f>
        <v/>
      </c>
      <c r="C30" s="39" t="str">
        <f>IF(A30="","",SUMIFS(CAIXA!$E$8:$E$87,CAIXA!$B$8:$B$87,A30,CAIXA!$C$8:$C$87,"Saída"))</f>
        <v/>
      </c>
      <c r="D30" s="30" t="str">
        <f>IF(A30="","",B30-C30)</f>
        <v/>
      </c>
      <c r="E30" s="30" t="str">
        <f>IF(A30="","",SUM($D$8:D30))</f>
        <v/>
      </c>
    </row>
    <row r="31" ht="22" customHeight="1">
      <c r="A31" s="32" t="n"/>
      <c r="B31" s="43" t="str">
        <f>IF(A31="","",SUMIFS(CAIXA!$E$8:$E$87,CAIXA!$B$8:$B$87,A31,CAIXA!$C$8:$C$87,"Entrada"))</f>
        <v/>
      </c>
      <c r="C31" s="43" t="str">
        <f>IF(A31="","",SUMIFS(CAIXA!$E$8:$E$87,CAIXA!$B$8:$B$87,A31,CAIXA!$C$8:$C$87,"Saída"))</f>
        <v/>
      </c>
      <c r="D31" s="35" t="str">
        <f>IF(A31="","",B31-C31)</f>
        <v/>
      </c>
      <c r="E31" s="35" t="str">
        <f>IF(A31="","",SUM($D$8:D31))</f>
        <v/>
      </c>
    </row>
    <row r="32" ht="22" customHeight="1">
      <c r="A32" s="27" t="n"/>
      <c r="B32" s="39" t="str">
        <f>IF(A32="","",SUMIFS(CAIXA!$E$8:$E$87,CAIXA!$B$8:$B$87,A32,CAIXA!$C$8:$C$87,"Entrada"))</f>
        <v/>
      </c>
      <c r="C32" s="39" t="str">
        <f>IF(A32="","",SUMIFS(CAIXA!$E$8:$E$87,CAIXA!$B$8:$B$87,A32,CAIXA!$C$8:$C$87,"Saída"))</f>
        <v/>
      </c>
      <c r="D32" s="30" t="str">
        <f>IF(A32="","",B32-C32)</f>
        <v/>
      </c>
      <c r="E32" s="30" t="str">
        <f>IF(A32="","",SUM($D$8:D32))</f>
        <v/>
      </c>
    </row>
    <row r="33" ht="22" customHeight="1">
      <c r="A33" s="32" t="n"/>
      <c r="B33" s="43" t="str">
        <f>IF(A33="","",SUMIFS(CAIXA!$E$8:$E$87,CAIXA!$B$8:$B$87,A33,CAIXA!$C$8:$C$87,"Entrada"))</f>
        <v/>
      </c>
      <c r="C33" s="43" t="str">
        <f>IF(A33="","",SUMIFS(CAIXA!$E$8:$E$87,CAIXA!$B$8:$B$87,A33,CAIXA!$C$8:$C$87,"Saída"))</f>
        <v/>
      </c>
      <c r="D33" s="35" t="str">
        <f>IF(A33="","",B33-C33)</f>
        <v/>
      </c>
      <c r="E33" s="35" t="str">
        <f>IF(A33="","",SUM($D$8:D33))</f>
        <v/>
      </c>
    </row>
    <row r="34" ht="22" customHeight="1">
      <c r="A34" s="27" t="n"/>
      <c r="B34" s="39" t="str">
        <f>IF(A34="","",SUMIFS(CAIXA!$E$8:$E$87,CAIXA!$B$8:$B$87,A34,CAIXA!$C$8:$C$87,"Entrada"))</f>
        <v/>
      </c>
      <c r="C34" s="39" t="str">
        <f>IF(A34="","",SUMIFS(CAIXA!$E$8:$E$87,CAIXA!$B$8:$B$87,A34,CAIXA!$C$8:$C$87,"Saída"))</f>
        <v/>
      </c>
      <c r="D34" s="30" t="str">
        <f>IF(A34="","",B34-C34)</f>
        <v/>
      </c>
      <c r="E34" s="30" t="str">
        <f>IF(A34="","",SUM($D$8:D34))</f>
        <v/>
      </c>
    </row>
    <row r="35" ht="22" customHeight="1">
      <c r="A35" s="32" t="n"/>
      <c r="B35" s="43" t="str">
        <f>IF(A35="","",SUMIFS(CAIXA!$E$8:$E$87,CAIXA!$B$8:$B$87,A35,CAIXA!$C$8:$C$87,"Entrada"))</f>
        <v/>
      </c>
      <c r="C35" s="43" t="str">
        <f>IF(A35="","",SUMIFS(CAIXA!$E$8:$E$87,CAIXA!$B$8:$B$87,A35,CAIXA!$C$8:$C$87,"Saída"))</f>
        <v/>
      </c>
      <c r="D35" s="35" t="str">
        <f>IF(A35="","",B35-C35)</f>
        <v/>
      </c>
      <c r="E35" s="35" t="str">
        <f>IF(A35="","",SUM($D$8:D35))</f>
        <v/>
      </c>
    </row>
    <row r="36" ht="22" customHeight="1">
      <c r="A36" s="27" t="n"/>
      <c r="B36" s="39" t="str">
        <f>IF(A36="","",SUMIFS(CAIXA!$E$8:$E$87,CAIXA!$B$8:$B$87,A36,CAIXA!$C$8:$C$87,"Entrada"))</f>
        <v/>
      </c>
      <c r="C36" s="39" t="str">
        <f>IF(A36="","",SUMIFS(CAIXA!$E$8:$E$87,CAIXA!$B$8:$B$87,A36,CAIXA!$C$8:$C$87,"Saída"))</f>
        <v/>
      </c>
      <c r="D36" s="30" t="str">
        <f>IF(A36="","",B36-C36)</f>
        <v/>
      </c>
      <c r="E36" s="30" t="str">
        <f>IF(A36="","",SUM($D$8:D36))</f>
        <v/>
      </c>
    </row>
    <row r="37" ht="22" customHeight="1">
      <c r="A37" s="32" t="n"/>
      <c r="B37" s="43" t="str">
        <f>IF(A37="","",SUMIFS(CAIXA!$E$8:$E$87,CAIXA!$B$8:$B$87,A37,CAIXA!$C$8:$C$87,"Entrada"))</f>
        <v/>
      </c>
      <c r="C37" s="43" t="str">
        <f>IF(A37="","",SUMIFS(CAIXA!$E$8:$E$87,CAIXA!$B$8:$B$87,A37,CAIXA!$C$8:$C$87,"Saída"))</f>
        <v/>
      </c>
      <c r="D37" s="35" t="str">
        <f>IF(A37="","",B37-C37)</f>
        <v/>
      </c>
      <c r="E37" s="35" t="str">
        <f>IF(A37="","",SUM($D$8:D37))</f>
        <v/>
      </c>
    </row>
    <row r="38" ht="22" customHeight="1">
      <c r="A38" s="27" t="n"/>
      <c r="B38" s="39" t="str">
        <f>IF(A38="","",SUMIFS(CAIXA!$E$8:$E$87,CAIXA!$B$8:$B$87,A38,CAIXA!$C$8:$C$87,"Entrada"))</f>
        <v/>
      </c>
      <c r="C38" s="39" t="str">
        <f>IF(A38="","",SUMIFS(CAIXA!$E$8:$E$87,CAIXA!$B$8:$B$87,A38,CAIXA!$C$8:$C$87,"Saída"))</f>
        <v/>
      </c>
      <c r="D38" s="30" t="str">
        <f>IF(A38="","",B38-C38)</f>
        <v/>
      </c>
      <c r="E38" s="30" t="str">
        <f>IF(A38="","",SUM($D$8:D38))</f>
        <v/>
      </c>
    </row>
    <row r="39" ht="22" customHeight="1">
      <c r="A39" s="32" t="n"/>
      <c r="B39" s="43" t="str">
        <f>IF(A39="","",SUMIFS(CAIXA!$E$8:$E$87,CAIXA!$B$8:$B$87,A39,CAIXA!$C$8:$C$87,"Entrada"))</f>
        <v/>
      </c>
      <c r="C39" s="43" t="str">
        <f>IF(A39="","",SUMIFS(CAIXA!$E$8:$E$87,CAIXA!$B$8:$B$87,A39,CAIXA!$C$8:$C$87,"Saída"))</f>
        <v/>
      </c>
      <c r="D39" s="35" t="str">
        <f>IF(A39="","",B39-C39)</f>
        <v/>
      </c>
      <c r="E39" s="35" t="str">
        <f>IF(A39="","",SUM($D$8:D39))</f>
        <v/>
      </c>
    </row>
    <row r="40" ht="22" customHeight="1">
      <c r="A40" s="27" t="n"/>
      <c r="B40" s="39" t="str">
        <f>IF(A40="","",SUMIFS(CAIXA!$E$8:$E$87,CAIXA!$B$8:$B$87,A40,CAIXA!$C$8:$C$87,"Entrada"))</f>
        <v/>
      </c>
      <c r="C40" s="39" t="str">
        <f>IF(A40="","",SUMIFS(CAIXA!$E$8:$E$87,CAIXA!$B$8:$B$87,A40,CAIXA!$C$8:$C$87,"Saída"))</f>
        <v/>
      </c>
      <c r="D40" s="30" t="str">
        <f>IF(A40="","",B40-C40)</f>
        <v/>
      </c>
      <c r="E40" s="30" t="str">
        <f>IF(A40="","",SUM($D$8:D40))</f>
        <v/>
      </c>
    </row>
    <row r="41" ht="22" customHeight="1">
      <c r="A41" s="32" t="n"/>
      <c r="B41" s="43" t="str">
        <f>IF(A41="","",SUMIFS(CAIXA!$E$8:$E$87,CAIXA!$B$8:$B$87,A41,CAIXA!$C$8:$C$87,"Entrada"))</f>
        <v/>
      </c>
      <c r="C41" s="43" t="str">
        <f>IF(A41="","",SUMIFS(CAIXA!$E$8:$E$87,CAIXA!$B$8:$B$87,A41,CAIXA!$C$8:$C$87,"Saída"))</f>
        <v/>
      </c>
      <c r="D41" s="35" t="str">
        <f>IF(A41="","",B41-C41)</f>
        <v/>
      </c>
      <c r="E41" s="35" t="str">
        <f>IF(A41="","",SUM($D$8:D41))</f>
        <v/>
      </c>
    </row>
    <row r="42" ht="22" customHeight="1">
      <c r="A42" s="27" t="n"/>
      <c r="B42" s="39" t="str">
        <f>IF(A42="","",SUMIFS(CAIXA!$E$8:$E$87,CAIXA!$B$8:$B$87,A42,CAIXA!$C$8:$C$87,"Entrada"))</f>
        <v/>
      </c>
      <c r="C42" s="39" t="str">
        <f>IF(A42="","",SUMIFS(CAIXA!$E$8:$E$87,CAIXA!$B$8:$B$87,A42,CAIXA!$C$8:$C$87,"Saída"))</f>
        <v/>
      </c>
      <c r="D42" s="30" t="str">
        <f>IF(A42="","",B42-C42)</f>
        <v/>
      </c>
      <c r="E42" s="30" t="str">
        <f>IF(A42="","",SUM($D$8:D42))</f>
        <v/>
      </c>
    </row>
    <row r="43" ht="22" customHeight="1">
      <c r="A43" s="32" t="n"/>
      <c r="B43" s="43" t="str">
        <f>IF(A43="","",SUMIFS(CAIXA!$E$8:$E$87,CAIXA!$B$8:$B$87,A43,CAIXA!$C$8:$C$87,"Entrada"))</f>
        <v/>
      </c>
      <c r="C43" s="43" t="str">
        <f>IF(A43="","",SUMIFS(CAIXA!$E$8:$E$87,CAIXA!$B$8:$B$87,A43,CAIXA!$C$8:$C$87,"Saída"))</f>
        <v/>
      </c>
      <c r="D43" s="35" t="str">
        <f>IF(A43="","",B43-C43)</f>
        <v/>
      </c>
      <c r="E43" s="35" t="str">
        <f>IF(A43="","",SUM($D$8:D43))</f>
        <v/>
      </c>
    </row>
    <row r="44" ht="22" customHeight="1">
      <c r="A44" s="27" t="n"/>
      <c r="B44" s="39" t="str">
        <f>IF(A44="","",SUMIFS(CAIXA!$E$8:$E$87,CAIXA!$B$8:$B$87,A44,CAIXA!$C$8:$C$87,"Entrada"))</f>
        <v/>
      </c>
      <c r="C44" s="39" t="str">
        <f>IF(A44="","",SUMIFS(CAIXA!$E$8:$E$87,CAIXA!$B$8:$B$87,A44,CAIXA!$C$8:$C$87,"Saída"))</f>
        <v/>
      </c>
      <c r="D44" s="30" t="str">
        <f>IF(A44="","",B44-C44)</f>
        <v/>
      </c>
      <c r="E44" s="30" t="str">
        <f>IF(A44="","",SUM($D$8:D44))</f>
        <v/>
      </c>
    </row>
    <row r="45" ht="22" customHeight="1">
      <c r="A45" s="32" t="n"/>
      <c r="B45" s="43" t="str">
        <f>IF(A45="","",SUMIFS(CAIXA!$E$8:$E$87,CAIXA!$B$8:$B$87,A45,CAIXA!$C$8:$C$87,"Entrada"))</f>
        <v/>
      </c>
      <c r="C45" s="43" t="str">
        <f>IF(A45="","",SUMIFS(CAIXA!$E$8:$E$87,CAIXA!$B$8:$B$87,A45,CAIXA!$C$8:$C$87,"Saída"))</f>
        <v/>
      </c>
      <c r="D45" s="35" t="str">
        <f>IF(A45="","",B45-C45)</f>
        <v/>
      </c>
      <c r="E45" s="35" t="str">
        <f>IF(A45="","",SUM($D$8:D45))</f>
        <v/>
      </c>
    </row>
    <row r="46" ht="22" customHeight="1">
      <c r="A46" s="27" t="n"/>
      <c r="B46" s="39" t="str">
        <f>IF(A46="","",SUMIFS(CAIXA!$E$8:$E$87,CAIXA!$B$8:$B$87,A46,CAIXA!$C$8:$C$87,"Entrada"))</f>
        <v/>
      </c>
      <c r="C46" s="39" t="str">
        <f>IF(A46="","",SUMIFS(CAIXA!$E$8:$E$87,CAIXA!$B$8:$B$87,A46,CAIXA!$C$8:$C$87,"Saída"))</f>
        <v/>
      </c>
      <c r="D46" s="30" t="str">
        <f>IF(A46="","",B46-C46)</f>
        <v/>
      </c>
      <c r="E46" s="30" t="str">
        <f>IF(A46="","",SUM($D$8:D46))</f>
        <v/>
      </c>
    </row>
    <row r="47" ht="22" customHeight="1">
      <c r="A47" s="32" t="n"/>
      <c r="B47" s="43" t="str">
        <f>IF(A47="","",SUMIFS(CAIXA!$E$8:$E$87,CAIXA!$B$8:$B$87,A47,CAIXA!$C$8:$C$87,"Entrada"))</f>
        <v/>
      </c>
      <c r="C47" s="43" t="str">
        <f>IF(A47="","",SUMIFS(CAIXA!$E$8:$E$87,CAIXA!$B$8:$B$87,A47,CAIXA!$C$8:$C$87,"Saída"))</f>
        <v/>
      </c>
      <c r="D47" s="35" t="str">
        <f>IF(A47="","",B47-C47)</f>
        <v/>
      </c>
      <c r="E47" s="35" t="str">
        <f>IF(A47="","",SUM($D$8:D47))</f>
        <v/>
      </c>
    </row>
    <row r="48" ht="22" customHeight="1">
      <c r="A48" s="27" t="n"/>
      <c r="B48" s="39" t="str">
        <f>IF(A48="","",SUMIFS(CAIXA!$E$8:$E$87,CAIXA!$B$8:$B$87,A48,CAIXA!$C$8:$C$87,"Entrada"))</f>
        <v/>
      </c>
      <c r="C48" s="39" t="str">
        <f>IF(A48="","",SUMIFS(CAIXA!$E$8:$E$87,CAIXA!$B$8:$B$87,A48,CAIXA!$C$8:$C$87,"Saída"))</f>
        <v/>
      </c>
      <c r="D48" s="30" t="str">
        <f>IF(A48="","",B48-C48)</f>
        <v/>
      </c>
      <c r="E48" s="30" t="str">
        <f>IF(A48="","",SUM($D$8:D48))</f>
        <v/>
      </c>
    </row>
    <row r="49" ht="22" customHeight="1">
      <c r="A49" s="32" t="n"/>
      <c r="B49" s="43" t="str">
        <f>IF(A49="","",SUMIFS(CAIXA!$E$8:$E$87,CAIXA!$B$8:$B$87,A49,CAIXA!$C$8:$C$87,"Entrada"))</f>
        <v/>
      </c>
      <c r="C49" s="43" t="str">
        <f>IF(A49="","",SUMIFS(CAIXA!$E$8:$E$87,CAIXA!$B$8:$B$87,A49,CAIXA!$C$8:$C$87,"Saída"))</f>
        <v/>
      </c>
      <c r="D49" s="35" t="str">
        <f>IF(A49="","",B49-C49)</f>
        <v/>
      </c>
      <c r="E49" s="35" t="str">
        <f>IF(A49="","",SUM($D$8:D49))</f>
        <v/>
      </c>
    </row>
    <row r="50" ht="22" customHeight="1">
      <c r="A50" s="27" t="n"/>
      <c r="B50" s="39" t="str">
        <f>IF(A50="","",SUMIFS(CAIXA!$E$8:$E$87,CAIXA!$B$8:$B$87,A50,CAIXA!$C$8:$C$87,"Entrada"))</f>
        <v/>
      </c>
      <c r="C50" s="39" t="str">
        <f>IF(A50="","",SUMIFS(CAIXA!$E$8:$E$87,CAIXA!$B$8:$B$87,A50,CAIXA!$C$8:$C$87,"Saída"))</f>
        <v/>
      </c>
      <c r="D50" s="30" t="str">
        <f>IF(A50="","",B50-C50)</f>
        <v/>
      </c>
      <c r="E50" s="30" t="str">
        <f>IF(A50="","",SUM($D$8:D50))</f>
        <v/>
      </c>
    </row>
    <row r="51" ht="22" customHeight="1">
      <c r="A51" s="32" t="n"/>
      <c r="B51" s="43" t="str">
        <f>IF(A51="","",SUMIFS(CAIXA!$E$8:$E$87,CAIXA!$B$8:$B$87,A51,CAIXA!$C$8:$C$87,"Entrada"))</f>
        <v/>
      </c>
      <c r="C51" s="43" t="str">
        <f>IF(A51="","",SUMIFS(CAIXA!$E$8:$E$87,CAIXA!$B$8:$B$87,A51,CAIXA!$C$8:$C$87,"Saída"))</f>
        <v/>
      </c>
      <c r="D51" s="35" t="str">
        <f>IF(A51="","",B51-C51)</f>
        <v/>
      </c>
      <c r="E51" s="35" t="str">
        <f>IF(A51="","",SUM($D$8:D51))</f>
        <v/>
      </c>
    </row>
    <row r="52" ht="22" customHeight="1">
      <c r="A52" s="27" t="n"/>
      <c r="B52" s="39" t="str">
        <f>IF(A52="","",SUMIFS(CAIXA!$E$8:$E$87,CAIXA!$B$8:$B$87,A52,CAIXA!$C$8:$C$87,"Entrada"))</f>
        <v/>
      </c>
      <c r="C52" s="39" t="str">
        <f>IF(A52="","",SUMIFS(CAIXA!$E$8:$E$87,CAIXA!$B$8:$B$87,A52,CAIXA!$C$8:$C$87,"Saída"))</f>
        <v/>
      </c>
      <c r="D52" s="30" t="str">
        <f>IF(A52="","",B52-C52)</f>
        <v/>
      </c>
      <c r="E52" s="30" t="str">
        <f>IF(A52="","",SUM($D$8:D52))</f>
        <v/>
      </c>
    </row>
    <row r="53" ht="22" customHeight="1">
      <c r="A53" s="32" t="n"/>
      <c r="B53" s="43" t="str">
        <f>IF(A53="","",SUMIFS(CAIXA!$E$8:$E$87,CAIXA!$B$8:$B$87,A53,CAIXA!$C$8:$C$87,"Entrada"))</f>
        <v/>
      </c>
      <c r="C53" s="43" t="str">
        <f>IF(A53="","",SUMIFS(CAIXA!$E$8:$E$87,CAIXA!$B$8:$B$87,A53,CAIXA!$C$8:$C$87,"Saída"))</f>
        <v/>
      </c>
      <c r="D53" s="35" t="str">
        <f>IF(A53="","",B53-C53)</f>
        <v/>
      </c>
      <c r="E53" s="35" t="str">
        <f>IF(A53="","",SUM($D$8:D53))</f>
        <v/>
      </c>
    </row>
    <row r="54" ht="22" customHeight="1">
      <c r="A54" s="27" t="n"/>
      <c r="B54" s="39" t="str">
        <f>IF(A54="","",SUMIFS(CAIXA!$E$8:$E$87,CAIXA!$B$8:$B$87,A54,CAIXA!$C$8:$C$87,"Entrada"))</f>
        <v/>
      </c>
      <c r="C54" s="39" t="str">
        <f>IF(A54="","",SUMIFS(CAIXA!$E$8:$E$87,CAIXA!$B$8:$B$87,A54,CAIXA!$C$8:$C$87,"Saída"))</f>
        <v/>
      </c>
      <c r="D54" s="30" t="str">
        <f>IF(A54="","",B54-C54)</f>
        <v/>
      </c>
      <c r="E54" s="30" t="str">
        <f>IF(A54="","",SUM($D$8:D54))</f>
        <v/>
      </c>
    </row>
    <row r="55" ht="22" customHeight="1">
      <c r="A55" s="32" t="n"/>
      <c r="B55" s="43" t="str">
        <f>IF(A55="","",SUMIFS(CAIXA!$E$8:$E$87,CAIXA!$B$8:$B$87,A55,CAIXA!$C$8:$C$87,"Entrada"))</f>
        <v/>
      </c>
      <c r="C55" s="43" t="str">
        <f>IF(A55="","",SUMIFS(CAIXA!$E$8:$E$87,CAIXA!$B$8:$B$87,A55,CAIXA!$C$8:$C$87,"Saída"))</f>
        <v/>
      </c>
      <c r="D55" s="35" t="str">
        <f>IF(A55="","",B55-C55)</f>
        <v/>
      </c>
      <c r="E55" s="35" t="str">
        <f>IF(A55="","",SUM($D$8:D55))</f>
        <v/>
      </c>
    </row>
    <row r="56" ht="22" customHeight="1">
      <c r="A56" s="27" t="n"/>
      <c r="B56" s="39" t="str">
        <f>IF(A56="","",SUMIFS(CAIXA!$E$8:$E$87,CAIXA!$B$8:$B$87,A56,CAIXA!$C$8:$C$87,"Entrada"))</f>
        <v/>
      </c>
      <c r="C56" s="39" t="str">
        <f>IF(A56="","",SUMIFS(CAIXA!$E$8:$E$87,CAIXA!$B$8:$B$87,A56,CAIXA!$C$8:$C$87,"Saída"))</f>
        <v/>
      </c>
      <c r="D56" s="30" t="str">
        <f>IF(A56="","",B56-C56)</f>
        <v/>
      </c>
      <c r="E56" s="30" t="str">
        <f>IF(A56="","",SUM($D$8:D56))</f>
        <v/>
      </c>
    </row>
    <row r="57" ht="22" customHeight="1">
      <c r="A57" s="32" t="n"/>
      <c r="B57" s="43" t="str">
        <f>IF(A57="","",SUMIFS(CAIXA!$E$8:$E$87,CAIXA!$B$8:$B$87,A57,CAIXA!$C$8:$C$87,"Entrada"))</f>
        <v/>
      </c>
      <c r="C57" s="43" t="str">
        <f>IF(A57="","",SUMIFS(CAIXA!$E$8:$E$87,CAIXA!$B$8:$B$87,A57,CAIXA!$C$8:$C$87,"Saída"))</f>
        <v/>
      </c>
      <c r="D57" s="35" t="str">
        <f>IF(A57="","",B57-C57)</f>
        <v/>
      </c>
      <c r="E57" s="35" t="str">
        <f>IF(A57="","",SUM($D$8:D57))</f>
        <v/>
      </c>
    </row>
    <row r="58" ht="22" customHeight="1">
      <c r="A58" s="27" t="n"/>
      <c r="B58" s="39" t="str">
        <f>IF(A58="","",SUMIFS(CAIXA!$E$8:$E$87,CAIXA!$B$8:$B$87,A58,CAIXA!$C$8:$C$87,"Entrada"))</f>
        <v/>
      </c>
      <c r="C58" s="39" t="str">
        <f>IF(A58="","",SUMIFS(CAIXA!$E$8:$E$87,CAIXA!$B$8:$B$87,A58,CAIXA!$C$8:$C$87,"Saída"))</f>
        <v/>
      </c>
      <c r="D58" s="30" t="str">
        <f>IF(A58="","",B58-C58)</f>
        <v/>
      </c>
      <c r="E58" s="30" t="str">
        <f>IF(A58="","",SUM($D$8:D58))</f>
        <v/>
      </c>
    </row>
    <row r="59" ht="22" customHeight="1">
      <c r="A59" s="32" t="n"/>
      <c r="B59" s="43" t="str">
        <f>IF(A59="","",SUMIFS(CAIXA!$E$8:$E$87,CAIXA!$B$8:$B$87,A59,CAIXA!$C$8:$C$87,"Entrada"))</f>
        <v/>
      </c>
      <c r="C59" s="43" t="str">
        <f>IF(A59="","",SUMIFS(CAIXA!$E$8:$E$87,CAIXA!$B$8:$B$87,A59,CAIXA!$C$8:$C$87,"Saída"))</f>
        <v/>
      </c>
      <c r="D59" s="35" t="str">
        <f>IF(A59="","",B59-C59)</f>
        <v/>
      </c>
      <c r="E59" s="35" t="str">
        <f>IF(A59="","",SUM($D$8:D59))</f>
        <v/>
      </c>
    </row>
    <row r="60" ht="22" customHeight="1">
      <c r="A60" s="27" t="n"/>
      <c r="B60" s="39" t="str">
        <f>IF(A60="","",SUMIFS(CAIXA!$E$8:$E$87,CAIXA!$B$8:$B$87,A60,CAIXA!$C$8:$C$87,"Entrada"))</f>
        <v/>
      </c>
      <c r="C60" s="39" t="str">
        <f>IF(A60="","",SUMIFS(CAIXA!$E$8:$E$87,CAIXA!$B$8:$B$87,A60,CAIXA!$C$8:$C$87,"Saída"))</f>
        <v/>
      </c>
      <c r="D60" s="30" t="str">
        <f>IF(A60="","",B60-C60)</f>
        <v/>
      </c>
      <c r="E60" s="30" t="str">
        <f>IF(A60="","",SUM($D$8:D60))</f>
        <v/>
      </c>
    </row>
    <row r="61" ht="22" customHeight="1">
      <c r="A61" s="32" t="n"/>
      <c r="B61" s="43" t="str">
        <f>IF(A61="","",SUMIFS(CAIXA!$E$8:$E$87,CAIXA!$B$8:$B$87,A61,CAIXA!$C$8:$C$87,"Entrada"))</f>
        <v/>
      </c>
      <c r="C61" s="43" t="str">
        <f>IF(A61="","",SUMIFS(CAIXA!$E$8:$E$87,CAIXA!$B$8:$B$87,A61,CAIXA!$C$8:$C$87,"Saída"))</f>
        <v/>
      </c>
      <c r="D61" s="35" t="str">
        <f>IF(A61="","",B61-C61)</f>
        <v/>
      </c>
      <c r="E61" s="35" t="str">
        <f>IF(A61="","",SUM($D$8:D61))</f>
        <v/>
      </c>
    </row>
    <row r="62" ht="22" customHeight="1">
      <c r="A62" s="27" t="n"/>
      <c r="B62" s="39" t="str">
        <f>IF(A62="","",SUMIFS(CAIXA!$E$8:$E$87,CAIXA!$B$8:$B$87,A62,CAIXA!$C$8:$C$87,"Entrada"))</f>
        <v/>
      </c>
      <c r="C62" s="39" t="str">
        <f>IF(A62="","",SUMIFS(CAIXA!$E$8:$E$87,CAIXA!$B$8:$B$87,A62,CAIXA!$C$8:$C$87,"Saída"))</f>
        <v/>
      </c>
      <c r="D62" s="30" t="str">
        <f>IF(A62="","",B62-C62)</f>
        <v/>
      </c>
      <c r="E62" s="30" t="str">
        <f>IF(A62="","",SUM($D$8:D62))</f>
        <v/>
      </c>
    </row>
    <row r="63" ht="22" customHeight="1">
      <c r="A63" s="32" t="n"/>
      <c r="B63" s="43" t="str">
        <f>IF(A63="","",SUMIFS(CAIXA!$E$8:$E$87,CAIXA!$B$8:$B$87,A63,CAIXA!$C$8:$C$87,"Entrada"))</f>
        <v/>
      </c>
      <c r="C63" s="43" t="str">
        <f>IF(A63="","",SUMIFS(CAIXA!$E$8:$E$87,CAIXA!$B$8:$B$87,A63,CAIXA!$C$8:$C$87,"Saída"))</f>
        <v/>
      </c>
      <c r="D63" s="35" t="str">
        <f>IF(A63="","",B63-C63)</f>
        <v/>
      </c>
      <c r="E63" s="35" t="str">
        <f>IF(A63="","",SUM($D$8:D63))</f>
        <v/>
      </c>
    </row>
    <row r="64" ht="22" customHeight="1">
      <c r="A64" s="27" t="n"/>
      <c r="B64" s="39" t="str">
        <f>IF(A64="","",SUMIFS(CAIXA!$E$8:$E$87,CAIXA!$B$8:$B$87,A64,CAIXA!$C$8:$C$87,"Entrada"))</f>
        <v/>
      </c>
      <c r="C64" s="39" t="str">
        <f>IF(A64="","",SUMIFS(CAIXA!$E$8:$E$87,CAIXA!$B$8:$B$87,A64,CAIXA!$C$8:$C$87,"Saída"))</f>
        <v/>
      </c>
      <c r="D64" s="30" t="str">
        <f>IF(A64="","",B64-C64)</f>
        <v/>
      </c>
      <c r="E64" s="30" t="str">
        <f>IF(A64="","",SUM($D$8:D64))</f>
        <v/>
      </c>
    </row>
    <row r="65" ht="22" customHeight="1">
      <c r="A65" s="32" t="n"/>
      <c r="B65" s="43" t="str">
        <f>IF(A65="","",SUMIFS(CAIXA!$E$8:$E$87,CAIXA!$B$8:$B$87,A65,CAIXA!$C$8:$C$87,"Entrada"))</f>
        <v/>
      </c>
      <c r="C65" s="43" t="str">
        <f>IF(A65="","",SUMIFS(CAIXA!$E$8:$E$87,CAIXA!$B$8:$B$87,A65,CAIXA!$C$8:$C$87,"Saída"))</f>
        <v/>
      </c>
      <c r="D65" s="35" t="str">
        <f>IF(A65="","",B65-C65)</f>
        <v/>
      </c>
      <c r="E65" s="35" t="str">
        <f>IF(A65="","",SUM($D$8:D65))</f>
        <v/>
      </c>
    </row>
    <row r="66" ht="22" customHeight="1">
      <c r="A66" s="27" t="n"/>
      <c r="B66" s="39" t="str">
        <f>IF(A66="","",SUMIFS(CAIXA!$E$8:$E$87,CAIXA!$B$8:$B$87,A66,CAIXA!$C$8:$C$87,"Entrada"))</f>
        <v/>
      </c>
      <c r="C66" s="39" t="str">
        <f>IF(A66="","",SUMIFS(CAIXA!$E$8:$E$87,CAIXA!$B$8:$B$87,A66,CAIXA!$C$8:$C$87,"Saída"))</f>
        <v/>
      </c>
      <c r="D66" s="30" t="str">
        <f>IF(A66="","",B66-C66)</f>
        <v/>
      </c>
      <c r="E66" s="30" t="str">
        <f>IF(A66="","",SUM($D$8:D66))</f>
        <v/>
      </c>
    </row>
    <row r="67" ht="22" customHeight="1">
      <c r="A67" s="32" t="n"/>
      <c r="B67" s="43" t="str">
        <f>IF(A67="","",SUMIFS(CAIXA!$E$8:$E$87,CAIXA!$B$8:$B$87,A67,CAIXA!$C$8:$C$87,"Entrada"))</f>
        <v/>
      </c>
      <c r="C67" s="43" t="str">
        <f>IF(A67="","",SUMIFS(CAIXA!$E$8:$E$87,CAIXA!$B$8:$B$87,A67,CAIXA!$C$8:$C$87,"Saída"))</f>
        <v/>
      </c>
      <c r="D67" s="35" t="str">
        <f>IF(A67="","",B67-C67)</f>
        <v/>
      </c>
      <c r="E67" s="35" t="str">
        <f>IF(A67="","",SUM($D$8:D67))</f>
        <v/>
      </c>
    </row>
    <row r="68" ht="22" customHeight="1">
      <c r="A68" s="27" t="n"/>
      <c r="B68" s="39" t="str">
        <f>IF(A68="","",SUMIFS(CAIXA!$E$8:$E$87,CAIXA!$B$8:$B$87,A68,CAIXA!$C$8:$C$87,"Entrada"))</f>
        <v/>
      </c>
      <c r="C68" s="39" t="str">
        <f>IF(A68="","",SUMIFS(CAIXA!$E$8:$E$87,CAIXA!$B$8:$B$87,A68,CAIXA!$C$8:$C$87,"Saída"))</f>
        <v/>
      </c>
      <c r="D68" s="30" t="str">
        <f>IF(A68="","",B68-C68)</f>
        <v/>
      </c>
      <c r="E68" s="30" t="str">
        <f>IF(A68="","",SUM($D$8:D68))</f>
        <v/>
      </c>
    </row>
    <row r="69" ht="22" customHeight="1">
      <c r="A69" s="32" t="n"/>
      <c r="B69" s="43" t="str">
        <f>IF(A69="","",SUMIFS(CAIXA!$E$8:$E$87,CAIXA!$B$8:$B$87,A69,CAIXA!$C$8:$C$87,"Entrada"))</f>
        <v/>
      </c>
      <c r="C69" s="43" t="str">
        <f>IF(A69="","",SUMIFS(CAIXA!$E$8:$E$87,CAIXA!$B$8:$B$87,A69,CAIXA!$C$8:$C$87,"Saída"))</f>
        <v/>
      </c>
      <c r="D69" s="35" t="str">
        <f>IF(A69="","",B69-C69)</f>
        <v/>
      </c>
      <c r="E69" s="35" t="str">
        <f>IF(A69="","",SUM($D$8:D69))</f>
        <v/>
      </c>
    </row>
    <row r="70" ht="22" customHeight="1">
      <c r="A70" s="27" t="n"/>
      <c r="B70" s="39" t="str">
        <f>IF(A70="","",SUMIFS(CAIXA!$E$8:$E$87,CAIXA!$B$8:$B$87,A70,CAIXA!$C$8:$C$87,"Entrada"))</f>
        <v/>
      </c>
      <c r="C70" s="39" t="str">
        <f>IF(A70="","",SUMIFS(CAIXA!$E$8:$E$87,CAIXA!$B$8:$B$87,A70,CAIXA!$C$8:$C$87,"Saída"))</f>
        <v/>
      </c>
      <c r="D70" s="30" t="str">
        <f>IF(A70="","",B70-C70)</f>
        <v/>
      </c>
      <c r="E70" s="30" t="str">
        <f>IF(A70="","",SUM($D$8:D70))</f>
        <v/>
      </c>
    </row>
    <row r="71" ht="22" customHeight="1">
      <c r="A71" s="32" t="n"/>
      <c r="B71" s="43" t="str">
        <f>IF(A71="","",SUMIFS(CAIXA!$E$8:$E$87,CAIXA!$B$8:$B$87,A71,CAIXA!$C$8:$C$87,"Entrada"))</f>
        <v/>
      </c>
      <c r="C71" s="43" t="str">
        <f>IF(A71="","",SUMIFS(CAIXA!$E$8:$E$87,CAIXA!$B$8:$B$87,A71,CAIXA!$C$8:$C$87,"Saída"))</f>
        <v/>
      </c>
      <c r="D71" s="35" t="str">
        <f>IF(A71="","",B71-C71)</f>
        <v/>
      </c>
      <c r="E71" s="35" t="str">
        <f>IF(A71="","",SUM($D$8:D71))</f>
        <v/>
      </c>
    </row>
    <row r="72" ht="22" customHeight="1">
      <c r="A72" s="27" t="n"/>
      <c r="B72" s="39" t="str">
        <f>IF(A72="","",SUMIFS(CAIXA!$E$8:$E$87,CAIXA!$B$8:$B$87,A72,CAIXA!$C$8:$C$87,"Entrada"))</f>
        <v/>
      </c>
      <c r="C72" s="39" t="str">
        <f>IF(A72="","",SUMIFS(CAIXA!$E$8:$E$87,CAIXA!$B$8:$B$87,A72,CAIXA!$C$8:$C$87,"Saída"))</f>
        <v/>
      </c>
      <c r="D72" s="30" t="str">
        <f>IF(A72="","",B72-C72)</f>
        <v/>
      </c>
      <c r="E72" s="30" t="str">
        <f>IF(A72="","",SUM($D$8:D72))</f>
        <v/>
      </c>
    </row>
    <row r="73" ht="22" customHeight="1">
      <c r="A73" s="32" t="n"/>
      <c r="B73" s="43" t="str">
        <f>IF(A73="","",SUMIFS(CAIXA!$E$8:$E$87,CAIXA!$B$8:$B$87,A73,CAIXA!$C$8:$C$87,"Entrada"))</f>
        <v/>
      </c>
      <c r="C73" s="43" t="str">
        <f>IF(A73="","",SUMIFS(CAIXA!$E$8:$E$87,CAIXA!$B$8:$B$87,A73,CAIXA!$C$8:$C$87,"Saída"))</f>
        <v/>
      </c>
      <c r="D73" s="35" t="str">
        <f>IF(A73="","",B73-C73)</f>
        <v/>
      </c>
      <c r="E73" s="35" t="str">
        <f>IF(A73="","",SUM($D$8:D73))</f>
        <v/>
      </c>
    </row>
    <row r="74" ht="22" customHeight="1">
      <c r="A74" s="27" t="n"/>
      <c r="B74" s="39" t="str">
        <f>IF(A74="","",SUMIFS(CAIXA!$E$8:$E$87,CAIXA!$B$8:$B$87,A74,CAIXA!$C$8:$C$87,"Entrada"))</f>
        <v/>
      </c>
      <c r="C74" s="39" t="str">
        <f>IF(A74="","",SUMIFS(CAIXA!$E$8:$E$87,CAIXA!$B$8:$B$87,A74,CAIXA!$C$8:$C$87,"Saída"))</f>
        <v/>
      </c>
      <c r="D74" s="30" t="str">
        <f>IF(A74="","",B74-C74)</f>
        <v/>
      </c>
      <c r="E74" s="30" t="str">
        <f>IF(A74="","",SUM($D$8:D74))</f>
        <v/>
      </c>
    </row>
    <row r="75" ht="22" customHeight="1">
      <c r="A75" s="32" t="n"/>
      <c r="B75" s="43" t="str">
        <f>IF(A75="","",SUMIFS(CAIXA!$E$8:$E$87,CAIXA!$B$8:$B$87,A75,CAIXA!$C$8:$C$87,"Entrada"))</f>
        <v/>
      </c>
      <c r="C75" s="43" t="str">
        <f>IF(A75="","",SUMIFS(CAIXA!$E$8:$E$87,CAIXA!$B$8:$B$87,A75,CAIXA!$C$8:$C$87,"Saída"))</f>
        <v/>
      </c>
      <c r="D75" s="35" t="str">
        <f>IF(A75="","",B75-C75)</f>
        <v/>
      </c>
      <c r="E75" s="35" t="str">
        <f>IF(A75="","",SUM($D$8:D75))</f>
        <v/>
      </c>
    </row>
    <row r="76" ht="22" customHeight="1">
      <c r="A76" s="27" t="n"/>
      <c r="B76" s="39" t="str">
        <f>IF(A76="","",SUMIFS(CAIXA!$E$8:$E$87,CAIXA!$B$8:$B$87,A76,CAIXA!$C$8:$C$87,"Entrada"))</f>
        <v/>
      </c>
      <c r="C76" s="39" t="str">
        <f>IF(A76="","",SUMIFS(CAIXA!$E$8:$E$87,CAIXA!$B$8:$B$87,A76,CAIXA!$C$8:$C$87,"Saída"))</f>
        <v/>
      </c>
      <c r="D76" s="30" t="str">
        <f>IF(A76="","",B76-C76)</f>
        <v/>
      </c>
      <c r="E76" s="30" t="str">
        <f>IF(A76="","",SUM($D$8:D76))</f>
        <v/>
      </c>
    </row>
    <row r="77" ht="22" customHeight="1">
      <c r="A77" s="32" t="n"/>
      <c r="B77" s="43" t="str">
        <f>IF(A77="","",SUMIFS(CAIXA!$E$8:$E$87,CAIXA!$B$8:$B$87,A77,CAIXA!$C$8:$C$87,"Entrada"))</f>
        <v/>
      </c>
      <c r="C77" s="43" t="str">
        <f>IF(A77="","",SUMIFS(CAIXA!$E$8:$E$87,CAIXA!$B$8:$B$87,A77,CAIXA!$C$8:$C$87,"Saída"))</f>
        <v/>
      </c>
      <c r="D77" s="35" t="str">
        <f>IF(A77="","",B77-C77)</f>
        <v/>
      </c>
      <c r="E77" s="35" t="str">
        <f>IF(A77="","",SUM($D$8:D77))</f>
        <v/>
      </c>
    </row>
    <row r="78" ht="22" customHeight="1">
      <c r="A78" s="27" t="n"/>
      <c r="B78" s="39" t="str">
        <f>IF(A78="","",SUMIFS(CAIXA!$E$8:$E$87,CAIXA!$B$8:$B$87,A78,CAIXA!$C$8:$C$87,"Entrada"))</f>
        <v/>
      </c>
      <c r="C78" s="39" t="str">
        <f>IF(A78="","",SUMIFS(CAIXA!$E$8:$E$87,CAIXA!$B$8:$B$87,A78,CAIXA!$C$8:$C$87,"Saída"))</f>
        <v/>
      </c>
      <c r="D78" s="30" t="str">
        <f>IF(A78="","",B78-C78)</f>
        <v/>
      </c>
      <c r="E78" s="30" t="str">
        <f>IF(A78="","",SUM($D$8:D78))</f>
        <v/>
      </c>
    </row>
    <row r="79" ht="22" customHeight="1">
      <c r="A79" s="32" t="n"/>
      <c r="B79" s="43" t="str">
        <f>IF(A79="","",SUMIFS(CAIXA!$E$8:$E$87,CAIXA!$B$8:$B$87,A79,CAIXA!$C$8:$C$87,"Entrada"))</f>
        <v/>
      </c>
      <c r="C79" s="43" t="str">
        <f>IF(A79="","",SUMIFS(CAIXA!$E$8:$E$87,CAIXA!$B$8:$B$87,A79,CAIXA!$C$8:$C$87,"Saída"))</f>
        <v/>
      </c>
      <c r="D79" s="35" t="str">
        <f>IF(A79="","",B79-C79)</f>
        <v/>
      </c>
      <c r="E79" s="35" t="str">
        <f>IF(A79="","",SUM($D$8:D79))</f>
        <v/>
      </c>
    </row>
    <row r="80" ht="22" customHeight="1">
      <c r="A80" s="27" t="n"/>
      <c r="B80" s="39" t="str">
        <f>IF(A80="","",SUMIFS(CAIXA!$E$8:$E$87,CAIXA!$B$8:$B$87,A80,CAIXA!$C$8:$C$87,"Entrada"))</f>
        <v/>
      </c>
      <c r="C80" s="39" t="str">
        <f>IF(A80="","",SUMIFS(CAIXA!$E$8:$E$87,CAIXA!$B$8:$B$87,A80,CAIXA!$C$8:$C$87,"Saída"))</f>
        <v/>
      </c>
      <c r="D80" s="30" t="str">
        <f>IF(A80="","",B80-C80)</f>
        <v/>
      </c>
      <c r="E80" s="30" t="str">
        <f>IF(A80="","",SUM($D$8:D80))</f>
        <v/>
      </c>
    </row>
    <row r="81" ht="22" customHeight="1">
      <c r="A81" s="32" t="n"/>
      <c r="B81" s="43" t="str">
        <f>IF(A81="","",SUMIFS(CAIXA!$E$8:$E$87,CAIXA!$B$8:$B$87,A81,CAIXA!$C$8:$C$87,"Entrada"))</f>
        <v/>
      </c>
      <c r="C81" s="43" t="str">
        <f>IF(A81="","",SUMIFS(CAIXA!$E$8:$E$87,CAIXA!$B$8:$B$87,A81,CAIXA!$C$8:$C$87,"Saída"))</f>
        <v/>
      </c>
      <c r="D81" s="35" t="str">
        <f>IF(A81="","",B81-C81)</f>
        <v/>
      </c>
      <c r="E81" s="35" t="str">
        <f>IF(A81="","",SUM($D$8:D81))</f>
        <v/>
      </c>
    </row>
    <row r="82" ht="22" customHeight="1">
      <c r="A82" s="27" t="n"/>
      <c r="B82" s="39" t="str">
        <f>IF(A82="","",SUMIFS(CAIXA!$E$8:$E$87,CAIXA!$B$8:$B$87,A82,CAIXA!$C$8:$C$87,"Entrada"))</f>
        <v/>
      </c>
      <c r="C82" s="39" t="str">
        <f>IF(A82="","",SUMIFS(CAIXA!$E$8:$E$87,CAIXA!$B$8:$B$87,A82,CAIXA!$C$8:$C$87,"Saída"))</f>
        <v/>
      </c>
      <c r="D82" s="30" t="str">
        <f>IF(A82="","",B82-C82)</f>
        <v/>
      </c>
      <c r="E82" s="30" t="str">
        <f>IF(A82="","",SUM($D$8:D82))</f>
        <v/>
      </c>
    </row>
    <row r="83" ht="22" customHeight="1">
      <c r="A83" s="32" t="n"/>
      <c r="B83" s="43" t="str">
        <f>IF(A83="","",SUMIFS(CAIXA!$E$8:$E$87,CAIXA!$B$8:$B$87,A83,CAIXA!$C$8:$C$87,"Entrada"))</f>
        <v/>
      </c>
      <c r="C83" s="43" t="str">
        <f>IF(A83="","",SUMIFS(CAIXA!$E$8:$E$87,CAIXA!$B$8:$B$87,A83,CAIXA!$C$8:$C$87,"Saída"))</f>
        <v/>
      </c>
      <c r="D83" s="35" t="str">
        <f>IF(A83="","",B83-C83)</f>
        <v/>
      </c>
      <c r="E83" s="35" t="str">
        <f>IF(A83="","",SUM($D$8:D83))</f>
        <v/>
      </c>
    </row>
    <row r="84" ht="22" customHeight="1">
      <c r="A84" s="27" t="n"/>
      <c r="B84" s="39" t="str">
        <f>IF(A84="","",SUMIFS(CAIXA!$E$8:$E$87,CAIXA!$B$8:$B$87,A84,CAIXA!$C$8:$C$87,"Entrada"))</f>
        <v/>
      </c>
      <c r="C84" s="39" t="str">
        <f>IF(A84="","",SUMIFS(CAIXA!$E$8:$E$87,CAIXA!$B$8:$B$87,A84,CAIXA!$C$8:$C$87,"Saída"))</f>
        <v/>
      </c>
      <c r="D84" s="30" t="str">
        <f>IF(A84="","",B84-C84)</f>
        <v/>
      </c>
      <c r="E84" s="30" t="str">
        <f>IF(A84="","",SUM($D$8:D84))</f>
        <v/>
      </c>
    </row>
    <row r="85" ht="22" customHeight="1">
      <c r="A85" s="32" t="n"/>
      <c r="B85" s="43" t="str">
        <f>IF(A85="","",SUMIFS(CAIXA!$E$8:$E$87,CAIXA!$B$8:$B$87,A85,CAIXA!$C$8:$C$87,"Entrada"))</f>
        <v/>
      </c>
      <c r="C85" s="43" t="str">
        <f>IF(A85="","",SUMIFS(CAIXA!$E$8:$E$87,CAIXA!$B$8:$B$87,A85,CAIXA!$C$8:$C$87,"Saída"))</f>
        <v/>
      </c>
      <c r="D85" s="35" t="str">
        <f>IF(A85="","",B85-C85)</f>
        <v/>
      </c>
      <c r="E85" s="35" t="str">
        <f>IF(A85="","",SUM($D$8:D85))</f>
        <v/>
      </c>
    </row>
    <row r="86" ht="22" customHeight="1">
      <c r="A86" s="27" t="n"/>
      <c r="B86" s="39" t="str">
        <f>IF(A86="","",SUMIFS(CAIXA!$E$8:$E$87,CAIXA!$B$8:$B$87,A86,CAIXA!$C$8:$C$87,"Entrada"))</f>
        <v/>
      </c>
      <c r="C86" s="39" t="str">
        <f>IF(A86="","",SUMIFS(CAIXA!$E$8:$E$87,CAIXA!$B$8:$B$87,A86,CAIXA!$C$8:$C$87,"Saída"))</f>
        <v/>
      </c>
      <c r="D86" s="30" t="str">
        <f>IF(A86="","",B86-C86)</f>
        <v/>
      </c>
      <c r="E86" s="30" t="str">
        <f>IF(A86="","",SUM($D$8:D86))</f>
        <v/>
      </c>
    </row>
    <row r="87" ht="22" customHeight="1">
      <c r="A87" s="32" t="n"/>
      <c r="B87" s="43" t="str">
        <f>IF(A87="","",SUMIFS(CAIXA!$E$8:$E$87,CAIXA!$B$8:$B$87,A87,CAIXA!$C$8:$C$87,"Entrada"))</f>
        <v/>
      </c>
      <c r="C87" s="43" t="str">
        <f>IF(A87="","",SUMIFS(CAIXA!$E$8:$E$87,CAIXA!$B$8:$B$87,A87,CAIXA!$C$8:$C$87,"Saída"))</f>
        <v/>
      </c>
      <c r="D87" s="35" t="str">
        <f>IF(A87="","",B87-C87)</f>
        <v/>
      </c>
      <c r="E87" s="35" t="str">
        <f>IF(A87="","",SUM($D$8:D87))</f>
        <v/>
      </c>
    </row>
  </sheetData>
  <autoFilter ref="A7:E87"/>
  <mergeCells count="4">
    <mergeCell ref="A6:E6"/>
    <mergeCell ref="A5:E5"/>
    <mergeCell ref="A1:E2"/>
    <mergeCell ref="A3:E3"/>
  </mergeCell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087E82"/>
    <outlinePr summaryBelow="1" summaryRight="1"/>
    <pageSetUpPr fitToPage="1"/>
  </sheetPr>
  <dimension ref="A1:E11"/>
  <sheetViews>
    <sheetView showGridLines="0" zoomScale="88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2" customWidth="1" min="1" max="1"/>
    <col width="52" customWidth="1" min="2" max="2"/>
    <col width="84" customWidth="1" min="3" max="3"/>
    <col width="25" customWidth="1" min="4" max="4"/>
    <col width="20" customWidth="1" min="5" max="5"/>
  </cols>
  <sheetData>
    <row r="1" ht="28" customHeight="1">
      <c r="A1" s="1" t="inlineStr">
        <is>
          <t>Fontes e critérios</t>
        </is>
      </c>
      <c r="B1" s="2" t="n"/>
      <c r="C1" s="2" t="n"/>
      <c r="D1" s="2" t="n"/>
      <c r="E1" s="2" t="n"/>
    </row>
    <row r="2" ht="16" customHeight="1">
      <c r="A2" s="2" t="n"/>
      <c r="B2" s="2" t="n"/>
      <c r="C2" s="2" t="n"/>
      <c r="D2" s="2" t="n"/>
      <c r="E2" s="2" t="n"/>
    </row>
    <row r="3" ht="31" customHeight="1">
      <c r="A3" s="3" t="inlineStr">
        <is>
          <t>As referências servem para explicar os conceitos; taxas e valores de exemplo são fictícios.</t>
        </is>
      </c>
      <c r="B3" s="4" t="n"/>
      <c r="C3" s="4" t="n"/>
      <c r="D3" s="4" t="n"/>
      <c r="E3" s="4" t="n"/>
    </row>
    <row r="5" ht="23" customHeight="1">
      <c r="A5" s="5" t="inlineStr">
        <is>
          <t>PEDRO MERLI  /  ASSESSORIA DIGITAL DE NEGÓCIOS         •         Enxergar oportunidades. Construir soluções.</t>
        </is>
      </c>
    </row>
    <row r="7">
      <c r="A7" s="49" t="inlineStr">
        <is>
          <t>Origem</t>
        </is>
      </c>
      <c r="B7" s="49" t="inlineStr">
        <is>
          <t>Por que consultei</t>
        </is>
      </c>
      <c r="C7" s="49" t="inlineStr">
        <is>
          <t>Link direto</t>
        </is>
      </c>
      <c r="D7" s="49" t="inlineStr">
        <is>
          <t>Como usei</t>
        </is>
      </c>
      <c r="E7" s="49" t="inlineStr">
        <is>
          <t>Conferido em</t>
        </is>
      </c>
    </row>
    <row r="8" ht="51" customHeight="1">
      <c r="A8" s="50" t="inlineStr">
        <is>
          <t>Sebrae – Preço de venda</t>
        </is>
      </c>
      <c r="B8" s="50" t="inlineStr">
        <is>
          <t>Precificação, custos, taxas e margem</t>
        </is>
      </c>
      <c r="C8" s="51" t="inlineStr">
        <is>
          <t>https://sebrae.com.br/Sebrae/Portal%20Sebrae/UFs/MS/Anexos/Cartilhas%20Agora%20Sou%20MEI/Como%20elaborar%20-%20Pre%C3%A7o%20de%20vendas.pdf</t>
        </is>
      </c>
      <c r="D8" s="50" t="inlineStr">
        <is>
          <t>Definições / cuidados</t>
        </is>
      </c>
      <c r="E8" s="52" t="n">
        <v>46308</v>
      </c>
    </row>
    <row r="9" ht="51" customHeight="1">
      <c r="A9" s="53" t="inlineStr">
        <is>
          <t>Sebrae – Ponto de equilíbrio</t>
        </is>
      </c>
      <c r="B9" s="53" t="inlineStr">
        <is>
          <t>Receita necessária para cobrir custos fixos</t>
        </is>
      </c>
      <c r="C9" s="54" t="inlineStr">
        <is>
          <t>https://sebrae.com.br/Sebrae/Portal%20Sebrae/UFs/PE/Anexos/Ponto%20de%20equil%C3%ADbrio%20como%20calcular%20o%20faturamento%20necess%C3%A1rio%20para%20voc%C3%AA%20obter%20lucro.pdf</t>
        </is>
      </c>
      <c r="D9" s="53" t="inlineStr">
        <is>
          <t>Definições / cuidados</t>
        </is>
      </c>
      <c r="E9" s="55" t="n">
        <v>46308</v>
      </c>
    </row>
    <row r="10" ht="51" customHeight="1">
      <c r="A10" s="50" t="inlineStr">
        <is>
          <t>Sebrae – Formação de preços 2026</t>
        </is>
      </c>
      <c r="B10" s="50" t="inlineStr">
        <is>
          <t>Conceitos de custo, markup e precificação</t>
        </is>
      </c>
      <c r="C10" s="51" t="inlineStr">
        <is>
          <t>https://blog.rn.sebrae.com.br/precificar-produto-2026/</t>
        </is>
      </c>
      <c r="D10" s="50" t="inlineStr">
        <is>
          <t>Definições / cuidados</t>
        </is>
      </c>
      <c r="E10" s="52" t="n">
        <v>46308</v>
      </c>
    </row>
    <row r="11" ht="51" customHeight="1">
      <c r="A11" s="53" t="inlineStr">
        <is>
          <t>Sebrae – Controle de estoque e CMV</t>
        </is>
      </c>
      <c r="B11" s="53" t="inlineStr">
        <is>
          <t>CMV = estoque inicial + compras – estoque final</t>
        </is>
      </c>
      <c r="C11" s="54" t="inlineStr">
        <is>
          <t>https://bibliotecas.sebrae.com.br/chronus/ARQUIVOS_CHRONUS/IDEIAS_DE_NEGOCIO/PDFS/ideia-de-negocio_loja-de-material-para-artesanato.pdf</t>
        </is>
      </c>
      <c r="D11" s="53" t="inlineStr">
        <is>
          <t>Definições / cuidados</t>
        </is>
      </c>
      <c r="E11" s="55" t="n">
        <v>46308</v>
      </c>
    </row>
  </sheetData>
  <autoFilter ref="A7:E11"/>
  <mergeCells count="3">
    <mergeCell ref="A5:E5"/>
    <mergeCell ref="A1:E2"/>
    <mergeCell ref="A3:E3"/>
  </mergeCells>
  <hyperlinks>
    <hyperlink xmlns:r="http://schemas.openxmlformats.org/officeDocument/2006/relationships" ref="C8" r:id="rId1"/>
    <hyperlink xmlns:r="http://schemas.openxmlformats.org/officeDocument/2006/relationships" ref="C9" r:id="rId2"/>
    <hyperlink xmlns:r="http://schemas.openxmlformats.org/officeDocument/2006/relationships" ref="C10" r:id="rId3"/>
    <hyperlink xmlns:r="http://schemas.openxmlformats.org/officeDocument/2006/relationships" ref="C11" r:id="rId4"/>
  </hyperlinks>
  <printOptions horizontalCentered="1"/>
  <pageMargins left="0.75" right="0.75" top="1" bottom="1" header="0.5" footer="0.5"/>
  <pageSetup fitToHeight="0" fitToWidth="1"/>
  <headerFooter>
    <oddHeader/>
    <oddFooter>&amp;CPedro Merli — Material educativo gratuito | Exemplos fictícios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Pedro Merli — Assessoria Digital de Negócios</dc:creator>
  <dcterms:created xmlns:dcterms="http://purl.org/dc/terms/" xmlns:xsi="http://www.w3.org/2001/XMLSchema-instance" xsi:type="dcterms:W3CDTF">2026-10-13T04:20:58Z</dcterms:created>
  <dcterms:modified xmlns:dcterms="http://purl.org/dc/terms/" xmlns:xsi="http://www.w3.org/2001/XMLSchema-instance" xsi:type="dcterms:W3CDTF">2026-10-13T04:20:58Z</dcterms:modified>
</cp:coreProperties>
</file>