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59bc6fde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0334354ca4564b4b"/>
    <x:sheet xmlns:r="http://schemas.openxmlformats.org/officeDocument/2006/relationships" name="Painel" sheetId="2" r:id="R5abef24a775c4f74"/>
    <x:sheet xmlns:r="http://schemas.openxmlformats.org/officeDocument/2006/relationships" name="Configuração" sheetId="3" r:id="Rfe6d00e0514b4fc1"/>
    <x:sheet xmlns:r="http://schemas.openxmlformats.org/officeDocument/2006/relationships" name="Checklist" sheetId="4" r:id="R08d5ff044dc54923"/>
  </x:sheets>
</x:workbook>
</file>

<file path=xl/comments1.xml><?xml version="1.0" encoding="utf-8"?>
<x:comments xmlns:x="http://schemas.openxmlformats.org/spreadsheetml/2006/main">
  <x:authors>
    <x:author>Pedro Merli</x:author>
  </x:authors>
  <x:commentList>
    <x:comment ref="C8" authorId="0">
      <x:text>
        <x:r>
          <x:t>DAS dia 20, confirmar alteração para próximo dia útil e eventuais exceções.
Fonte: https://www.gov.br/empresas-e-negocios/pt-br/empreendedor/servicos-para-mei/pagamento-de-contribuicao-mensal/como-pagar-o-das</x:t>
        </x:r>
      </x:text>
    </x:comment>
    <x:comment ref="C9" authorId="0">
      <x:text>
        <x:r>
          <x:t>Relatório mensal até dia 20 do mês seguinte.
Fonte: https://www.gov.br/empresas-e-negocios/pt-br/empreendedor/servicos-para-mei/relatorio-mensal</x:t>
        </x:r>
      </x:text>
    </x:comment>
    <x:comment ref="C32" authorId="0">
      <x:text>
        <x:r>
          <x:t>DASN-SIMEI até último dia de maio, salvo prorrogações.
Fonte: https://www.gov.br/pt-br/servicos/declarar-receita-bruta-anual-para-o-mei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mmm/yyyy"/>
    <x:numFmt numFmtId="166" formatCode="#,##0;[Red](#,##0);&quot;-&quot;"/>
    <x:numFmt numFmtId="167" formatCode="0.0%;[Red](0.0%);&quot;-&quot;"/>
  </x:numFmts>
  <x:fonts count="24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5"/>
      <x:color rgb="FFFFFFFF"/>
    </x:font>
    <x:font>
      <x:b/>
      <x:sz val="17"/>
      <x:color rgb="FF1748C7"/>
    </x:font>
    <x:font>
      <x:color rgb="FFA45A08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color rgb="FF008000"/>
    </x:font>
    <x:font>
      <x:color rgb="FF1A293B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ECF3FF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3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8" fillId="2" borderId="0" xfId="0" applyAlignment="1">
      <x:alignment vertical="center"/>
    </x:xf>
    <x:xf numFmtId="0" fontId="19" fillId="0" borderId="0" xfId="0"/>
    <x:xf numFmtId="0" fontId="20" fillId="4" borderId="0" xfId="0" applyAlignment="1"/>
    <x:xf numFmtId="166" fontId="21" fillId="3" borderId="0" xfId="0" applyAlignment="1">
      <x:alignment horizontal="center" vertical="center"/>
    </x:xf>
    <x:xf numFmtId="167" fontId="21" fillId="3" borderId="0" xfId="0" applyAlignment="1">
      <x:alignment horizontal="center" vertical="center"/>
    </x:xf>
    <x:xf numFmtId="0" fontId="22" fillId="10" borderId="0" xfId="0" applyAlignment="1">
      <x:alignment vertical="center" wrapText="1"/>
    </x:xf>
    <x:xf numFmtId="0" fontId="23" fillId="0" borderId="0" xfId="0"/>
    <x:xf numFmtId="0" fontId="9" fillId="2" borderId="0" xfId="0"/>
    <x:xf numFmtId="0" fontId="10" fillId="6" borderId="0" xfId="0"/>
    <x:xf numFmtId="0" fontId="11" fillId="0" borderId="0" xfId="0"/>
    <x:xf numFmtId="0" fontId="12" fillId="2" borderId="0" xfId="0" applyAlignment="1">
      <x:alignment vertical="center"/>
    </x:xf>
    <x:xf numFmtId="0" fontId="13" fillId="7" borderId="0" xfId="0" applyAlignment="1">
      <x:alignment vertical="center" wrapText="1"/>
    </x:xf>
    <x:xf numFmtId="0" fontId="14" fillId="0" borderId="0" xfId="0"/>
    <x:xf numFmtId="0" fontId="15" fillId="4" borderId="0" xfId="0" applyAlignment="1">
      <x:alignment vertical="center" wrapText="1"/>
    </x:xf>
    <x:xf numFmtId="0" fontId="14" fillId="8" borderId="0" xfId="0" applyAlignment="1">
      <x:alignment vertical="center"/>
    </x:xf>
    <x:xf numFmtId="165" fontId="16" fillId="8" borderId="0" xfId="0" applyAlignment="1">
      <x:alignment vertical="center"/>
    </x:xf>
    <x:xf numFmtId="164" fontId="17" fillId="8" borderId="0" xfId="0" applyAlignment="1">
      <x:alignment vertical="center"/>
    </x:xf>
    <x:xf numFmtId="164" fontId="14" fillId="6" borderId="0" xfId="0" applyAlignment="1">
      <x:alignment vertical="center"/>
    </x:xf>
    <x:xf numFmtId="0" fontId="14" fillId="6" borderId="0" xfId="0" applyAlignment="1">
      <x:alignment vertical="center"/>
    </x:xf>
    <x:xf numFmtId="166" fontId="17" fillId="8" borderId="0" xfId="0" applyAlignment="1">
      <x:alignment vertical="center"/>
    </x:xf>
    <x:xf numFmtId="0" fontId="17" fillId="8" borderId="0" xfId="0" applyAlignment="1">
      <x:alignment vertical="center"/>
    </x:xf>
    <x:xf numFmtId="0" fontId="14" fillId="9" borderId="0" xfId="0" applyAlignment="1">
      <x:alignment vertical="center"/>
    </x:xf>
    <x:xf numFmtId="165" fontId="16" fillId="9" borderId="0" xfId="0" applyAlignment="1">
      <x:alignment vertical="center"/>
    </x:xf>
    <x:xf numFmtId="164" fontId="17" fillId="9" borderId="0" xfId="0" applyAlignment="1">
      <x:alignment vertical="center"/>
    </x:xf>
    <x:xf numFmtId="166" fontId="17" fillId="9" borderId="0" xfId="0" applyAlignment="1">
      <x:alignment vertical="center"/>
    </x:xf>
    <x:xf numFmtId="0" fontId="17" fillId="9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c76c230c14f20" /><Relationship Type="http://schemas.openxmlformats.org/officeDocument/2006/relationships/theme" Target="/xl/theme/theme1.xml" Id="R24664381ed5d4934" /><Relationship Type="http://schemas.openxmlformats.org/officeDocument/2006/relationships/sharedStrings" Target="/xl/sharedStrings.xml" Id="R9aad23e812e24d7c" /><Relationship Type="http://schemas.openxmlformats.org/officeDocument/2006/relationships/worksheet" Target="/xl/worksheets/sheet1.xml" Id="R0334354ca4564b4b" /><Relationship Type="http://schemas.openxmlformats.org/officeDocument/2006/relationships/worksheet" Target="/xl/worksheets/sheet2.xml" Id="R5abef24a775c4f74" /><Relationship Type="http://schemas.openxmlformats.org/officeDocument/2006/relationships/worksheet" Target="/xl/worksheets/sheet3.xml" Id="Rfe6d00e0514b4fc1" /><Relationship Type="http://schemas.openxmlformats.org/officeDocument/2006/relationships/worksheet" Target="/xl/worksheets/sheet4.xml" Id="R08d5ff044dc54923" /><Relationship Type="http://schemas.microsoft.com/office/2017/10/relationships/person" Target="/xl/persons/person.xml" Id="Rcb9f6f63034a444f" /></Relationships>
</file>

<file path=xl/persons/person.xml><?xml version="1.0" encoding="utf-8"?>
<xltc:personList xmlns:xltc="http://schemas.microsoft.com/office/spreadsheetml/2018/threadedcomments">
  <xltc:person displayName="Pedro Merli" id="{E97B33FA-9B13-4B54-6FFB-12925226A923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empresas-e-negocios/pt-br/empreendedor/servicos-para-mei/relatorio-mensal" TargetMode="External" Id="R80f40653869f4bb0" /><Relationship Type="http://schemas.openxmlformats.org/officeDocument/2006/relationships/hyperlink" Target="https://www.gov.br/empresas-e-negocios/pt-br/empreendedor/servicos-para-mei/pagamento-de-contribuicao-mensal/como-pagar-o-das" TargetMode="External" Id="R50cff4498dc34433" /><Relationship Type="http://schemas.openxmlformats.org/officeDocument/2006/relationships/hyperlink" Target="https://www.gov.br/pt-br/servicos/declarar-receita-bruta-anual-para-o-mei" TargetMode="External" Id="Rf8621df6a45d4f0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1.xml" Id="Rca82f60ae8e444aa" /><Relationship Type="http://schemas.openxmlformats.org/officeDocument/2006/relationships/vmlDrawing" Target="/xl/drawings/vmldrawing.vml" Id="R0d41d8d678294f42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Checklist MEI: obrigações e prazos</x:t>
        </x:is>
      </x:c>
    </x:row>
    <x:row r="2" ht="28" customHeight="1"/>
    <x:row r="4" ht="26" customHeight="1">
      <x:c r="A4" s="2" t="inlineStr">
        <x:is>
          <x:t xml:space="preserve">DAS, relatório mensal, declaração anual e documentos — sem perder o controle.</x:t>
        </x:is>
      </x:c>
    </x:row>
    <x:row r="6" ht="24" customHeight="1">
      <x:c r="A6" s="3" t="inlineStr">
        <x:is>
          <x:t xml:space="preserve">PARA QUEM SERVE  |  MEIs que precisam organizar tarefas fiscais e acompanhar comprovantes.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Abra a aba Checklist. As competências e datas de referência são calculadas pelo ano informado na aba Configuração.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Confira cada prazo no portal oficial. Em Prazo confirmado, digite a data correta da sua guia ou calendário — ela substitui a referência.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Marque como Concluído somente após efetivamente realizar a obrigação. Registre a data e onde guardou o comprovante.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Consulte o Painel para identificar tarefas pendentes, prazos próximos ou atrasados.</x:t>
        </x:is>
      </x:c>
    </x:row>
    <x:row r="16">
      <x:c r="A16" s="6" t="inlineStr">
        <x:is>
          <x:t xml:space="preserve">ATENÇÃO ANTES DE USAR</x:t>
        </x:is>
      </x:c>
    </x:row>
    <x:row r="17" ht="37" customHeight="1">
      <x:c r="A17" s="7" t="inlineStr">
        <x:is>
          <x:t xml:space="preserve">• DAS geralmente vence dia 20; feriados e fins de semana podem alterar o prazo. A data calculada é apenas uma referência de planejamento.</x:t>
        </x:is>
      </x:c>
    </x:row>
    <x:row r="18" ht="30" customHeight="1">
      <x:c r="A18" s="7" t="inlineStr">
        <x:is>
          <x:t xml:space="preserve">• Relatório mensal deve ser preparado até o dia 20 do mês seguinte; a obrigação não equivale à entrega mensal ao governo.</x:t>
        </x:is>
      </x:c>
    </x:row>
    <x:row r="19" ht="37" customHeight="1">
      <x:c r="A19" s="7" t="inlineStr">
        <x:is>
          <x:t xml:space="preserve">• DASN-SIMEI tem prazo anual em maio para o exercício anterior. Confirme sempre o calendário vigente e eventuais prorrogações.</x:t>
        </x:is>
      </x:c>
    </x:row>
    <x:row r="20" ht="37" customHeight="1">
      <x:c r="A20" s="7" t="inlineStr">
        <x:is>
          <x:t xml:space="preserve">• Planilha não emite DAS ou notas nem realiza declarações; obrigações de funcionário e exigências municipais/estaduais podem ser adicionais.</x:t>
        </x:is>
      </x:c>
    </x:row>
    <x:row r="23">
      <x:c r="A23" s="4" t="inlineStr">
        <x:is>
          <x:t xml:space="preserve">FONTES E REFERÊNCIAS</x:t>
        </x:is>
      </x:c>
    </x:row>
    <x:row r="24" ht="30" customHeight="1">
      <x:c r="A24" s="8" t="inlineStr">
        <x:is>
          <x:t xml:space="preserve">Relatório mensal</x:t>
        </x:is>
      </x:c>
      <x:c r="B24" s="9" t="inlineStr">
        <x:is>
          <x:t xml:space="preserve">https://www.gov.br/empresas-e-negocios/pt-br/empreendedor/servicos-para-mei/relatorio-mensal</x:t>
        </x:is>
      </x:c>
    </x:row>
    <x:row r="25" ht="30" customHeight="1">
      <x:c r="A25" s="8" t="inlineStr">
        <x:is>
          <x:t xml:space="preserve">Guia DAS</x:t>
        </x:is>
      </x:c>
      <x:c r="B25" s="9" t="inlineStr">
        <x:is>
          <x:t xml:space="preserve">https://www.gov.br/empresas-e-negocios/pt-br/empreendedor/servicos-para-mei/pagamento-de-contribuicao-mensal/como-pagar-o-das</x:t>
        </x:is>
      </x:c>
    </x:row>
    <x:row r="26" ht="30" customHeight="1">
      <x:c r="A26" s="8" t="inlineStr">
        <x:is>
          <x:t xml:space="preserve">DASN-SIMEI</x:t>
        </x:is>
      </x:c>
      <x:c r="B26" s="9" t="inlineStr">
        <x:is>
          <x:t xml:space="preserve">https://www.gov.br/pt-br/servicos/declarar-receita-bruta-anual-para-o-mei</x:t>
        </x:is>
      </x:c>
    </x:row>
    <x:row r="29">
      <x:c r="A29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26:H26"/>
    <x:mergeCell ref="A29:H29"/>
    <x:mergeCell ref="B13:H13"/>
    <x:mergeCell ref="A20:H20"/>
    <x:mergeCell ref="A16:H16"/>
    <x:mergeCell ref="B12:H12"/>
    <x:mergeCell ref="A6:H7"/>
    <x:mergeCell ref="B24:H24"/>
    <x:mergeCell ref="A19:H19"/>
    <x:mergeCell ref="B25:H25"/>
    <x:mergeCell ref="B10:H10"/>
    <x:mergeCell ref="B11:H11"/>
    <x:mergeCell ref="A23:H23"/>
    <x:mergeCell ref="A1:H2"/>
    <x:mergeCell ref="A17:H17"/>
  </x:mergeCells>
  <x:hyperlinks>
    <x:hyperlink xmlns:r="http://schemas.openxmlformats.org/officeDocument/2006/relationships" ref="B24" r:id="R80f40653869f4bb0"/>
    <x:hyperlink xmlns:r="http://schemas.openxmlformats.org/officeDocument/2006/relationships" ref="B25" r:id="R50cff4498dc34433"/>
    <x:hyperlink xmlns:r="http://schemas.openxmlformats.org/officeDocument/2006/relationships" ref="B26" r:id="Rf8621df6a45d4f08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Visão geral • Obrigações do MEI</x:t>
        </x:is>
      </x:c>
    </x:row>
    <x:row r="2" ht="24" customHeight="1"/>
    <x:row r="3" ht="32" customHeight="1">
      <x:c r="A3" s="12" t="inlineStr">
        <x:is>
          <x:t xml:space="preserve">Acompanhamento gerencial; não substitui o Portal do Empreendedor.</x:t>
        </x:is>
      </x:c>
    </x:row>
    <x:row r="6">
      <x:c r="A6" s="13" t="inlineStr">
        <x:is>
          <x:t xml:space="preserve">TAREFAS PREVISTAS</x:t>
        </x:is>
      </x:c>
      <x:c r="E6" s="13" t="inlineStr">
        <x:is>
          <x:t xml:space="preserve">CONCLUÍDAS</x:t>
        </x:is>
      </x:c>
      <x:c r="I6" s="13" t="inlineStr">
        <x:is>
          <x:t xml:space="preserve">ATRASADAS</x:t>
        </x:is>
      </x:c>
    </x:row>
    <x:row r="7">
      <x:c r="A7" s="14" t="n">
        <x:f>COUNTA(Checklist!$A$8:$A$36)</x:f>
        <x:v>29</x:v>
      </x:c>
      <x:c r="E7" s="14" t="n">
        <x:f>COUNTIF(Checklist!$I$8:$I$36,"CONCLUÍDO")</x:f>
        <x:v>3</x:v>
      </x:c>
      <x:c r="I7" s="14" t="n">
        <x:f>COUNTIF(Checklist!$I$8:$I$36,"ATRASADO")</x:f>
        <x:v>17</x:v>
      </x:c>
    </x:row>
    <x:row r="8"/>
    <x:row r="11">
      <x:c r="A11" s="13" t="inlineStr">
        <x:is>
          <x:t xml:space="preserve">PRÓXIMAS (7 DIAS)</x:t>
        </x:is>
      </x:c>
      <x:c r="E11" s="13" t="inlineStr">
        <x:is>
          <x:t xml:space="preserve">EM DIA</x:t>
        </x:is>
      </x:c>
      <x:c r="I11" s="13" t="inlineStr">
        <x:is>
          <x:t xml:space="preserve">PROGRESSO</x:t>
        </x:is>
      </x:c>
    </x:row>
    <x:row r="12">
      <x:c r="A12" s="14" t="n">
        <x:f>COUNTIF(Checklist!$I$8:$I$36,"PRÓXIMO")</x:f>
        <x:v>2</x:v>
      </x:c>
      <x:c r="E12" s="14" t="n">
        <x:f>COUNTIF(Checklist!$I$8:$I$36,"EM DIA")</x:f>
        <x:v>7</x:v>
      </x:c>
      <x:c r="I12" s="15" t="n">
        <x:f>IFERROR(COUNTIF(Checklist!$I$8:$I$36,"CONCLUÍDO")/COUNTA(Checklist!$A$8:$A$36),0)</x:f>
        <x:v>0.10344827586206896</x:v>
      </x:c>
    </x:row>
    <x:row r="13"/>
    <x:row r="17" ht="35" customHeight="1">
      <x:c r="A17" s="16" t="inlineStr">
        <x:is>
          <x:t xml:space="preserve">Alerta: calendário oficial e guias emitidas são as fontes de verdade. Prazo confirmado deve ser preenchido em caso de alteração.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7" t="inlineStr">
        <x:is>
          <x:t xml:space="preserve">Competência</x:t>
        </x:is>
      </x:c>
      <x:c r="B22" s="7" t="inlineStr">
        <x:is>
          <x:t xml:space="preserve">É o mês ao qual a obrigação se refere.</x:t>
        </x:is>
      </x:c>
    </x:row>
    <x:row r="23" ht="35" customHeight="1">
      <x:c r="A23" s="17" t="inlineStr">
        <x:is>
          <x:t xml:space="preserve">Prazo usado</x:t>
        </x:is>
      </x:c>
      <x:c r="B23" s="7" t="inlineStr">
        <x:is>
          <x:t xml:space="preserve">Prioriza a data confirmada pelo usuário sobre a referência.</x:t>
        </x:is>
      </x:c>
    </x:row>
    <x:row r="24" ht="35" customHeight="1">
      <x:c r="A24" s="17" t="inlineStr">
        <x:is>
          <x:t xml:space="preserve">Concluído</x:t>
        </x:is>
      </x:c>
      <x:c r="B24" s="7" t="inlineStr">
        <x:is>
          <x:t xml:space="preserve">Só marque após entregar/pagar e salvar o comprovante.</x:t>
        </x:is>
      </x:c>
    </x:row>
  </x:sheetData>
  <x:mergeCells>
    <x:mergeCell ref="E12:G13"/>
    <x:mergeCell ref="B24:K24"/>
    <x:mergeCell ref="E6:G6"/>
    <x:mergeCell ref="A17:K18"/>
    <x:mergeCell ref="E11:G11"/>
    <x:mergeCell ref="A7:C8"/>
    <x:mergeCell ref="I7:K8"/>
    <x:mergeCell ref="B22:K22"/>
    <x:mergeCell ref="A3:K3"/>
    <x:mergeCell ref="A21:K21"/>
    <x:mergeCell ref="I12:K13"/>
    <x:mergeCell ref="A12:C13"/>
    <x:mergeCell ref="A1:K2"/>
    <x:mergeCell ref="I6:K6"/>
    <x:mergeCell ref="I11:K11"/>
    <x:mergeCell ref="B23:K23"/>
    <x:mergeCell ref="A11:C11"/>
    <x:mergeCell ref="A6:C6"/>
    <x:mergeCell ref="E7:G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4" customWidth="1"/>
    <x:col min="2" max="2" width="32" customWidth="1"/>
  </x:cols>
  <x:sheetData>
    <x:row r="1">
      <x:c r="A1" s="18" t="inlineStr">
        <x:is>
          <x:t xml:space="preserve">ANO DO CONTROLE</x:t>
        </x:is>
      </x:c>
    </x:row>
    <x:row r="3">
      <x:c r="A3" t="inlineStr">
        <x:is>
          <x:t xml:space="preserve">Ano (altere se necessário)</x:t>
        </x:is>
      </x:c>
      <x:c r="B3" s="19" t="n">
        <x:v>2026</x:v>
      </x:c>
    </x:row>
    <x:row r="5">
      <x:c r="A5" t="inlineStr">
        <x:is>
          <x:t xml:space="preserve">Após alterar o ano, revise todos os prazos confirmados.</x:t>
        </x:is>
      </x:c>
    </x:row>
    <x:row r="7">
      <x:c r="A7" s="20" t="inlineStr">
        <x:is>
          <x:t xml:space="preserve">Datas de referência não garantem vencimento em dia útil.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27" customWidth="1"/>
    <x:col min="2" max="2" width="17" customWidth="1"/>
    <x:col min="3" max="3" width="19" customWidth="1"/>
    <x:col min="4" max="4" width="18" customWidth="1"/>
    <x:col min="5" max="5" width="17" customWidth="1"/>
    <x:col min="6" max="6" width="16" customWidth="1"/>
    <x:col min="7" max="7" width="18" customWidth="1"/>
    <x:col min="8" max="8" width="16" customWidth="1"/>
    <x:col min="9" max="9" width="21" customWidth="1"/>
    <x:col min="10" max="10" width="31" customWidth="1"/>
    <x:col min="11" max="11" width="43" customWidth="1"/>
  </x:cols>
  <x:sheetData>
    <x:row r="1" ht="26" customHeight="1">
      <x:c r="A1" s="21" t="inlineStr">
        <x:is>
          <x:t xml:space="preserve">Obrigações, comprovantes e prazos</x:t>
        </x:is>
      </x:c>
    </x:row>
    <x:row r="2" ht="21" customHeight="1"/>
    <x:row r="3" ht="34" customHeight="1">
      <x:c r="A3" s="22" t="inlineStr">
        <x:is>
          <x:t xml:space="preserve">DATA DE REFERÊNCIA é estimativa da rotina. Prazo confirmado (azul) deve ser conferido no calendário oficial.</x:t>
        </x:is>
      </x:c>
    </x:row>
    <x:row r="5">
      <x:c r="A5" s="23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4" t="inlineStr">
        <x:is>
          <x:t xml:space="preserve">Atividade</x:t>
        </x:is>
      </x:c>
      <x:c r="B7" s="24" t="inlineStr">
        <x:is>
          <x:t xml:space="preserve">Competência</x:t>
        </x:is>
      </x:c>
      <x:c r="C7" s="24" t="inlineStr">
        <x:is>
          <x:t xml:space="preserve">Prazo de referência</x:t>
        </x:is>
      </x:c>
      <x:c r="D7" s="24" t="inlineStr">
        <x:is>
          <x:t xml:space="preserve">Prazo confirmado</x:t>
        </x:is>
      </x:c>
      <x:c r="E7" s="24" t="inlineStr">
        <x:is>
          <x:t xml:space="preserve">Prazo utilizado</x:t>
        </x:is>
      </x:c>
      <x:c r="F7" s="24" t="inlineStr">
        <x:is>
          <x:t xml:space="preserve">Status</x:t>
        </x:is>
      </x:c>
      <x:c r="G7" s="24" t="inlineStr">
        <x:is>
          <x:t xml:space="preserve">Data realizada</x:t>
        </x:is>
      </x:c>
      <x:c r="H7" s="24" t="inlineStr">
        <x:is>
          <x:t xml:space="preserve">Dias até prazo</x:t>
        </x:is>
      </x:c>
      <x:c r="I7" s="24" t="inlineStr">
        <x:is>
          <x:t xml:space="preserve">Alerta</x:t>
        </x:is>
      </x:c>
      <x:c r="J7" s="24" t="inlineStr">
        <x:is>
          <x:t xml:space="preserve">Comprovante/local</x:t>
        </x:is>
      </x:c>
      <x:c r="K7" s="24" t="inlineStr">
        <x:is>
          <x:t xml:space="preserve">Observações</x:t>
        </x:is>
      </x:c>
    </x:row>
    <x:row r="8" ht="21" customHeight="1">
      <x:c r="A8" s="25" t="inlineStr">
        <x:is>
          <x:t xml:space="preserve">DAS mensal</x:t>
        </x:is>
      </x:c>
      <x:c r="B8" s="26" t="n">
        <x:f>DATE('Configuração'!$B$3,1,1)</x:f>
        <x:v>46023</x:v>
      </x:c>
      <x:c r="C8" s="27" t="n">
        <x:f>DATE('Configuração'!$B$3,2,20)</x:f>
        <x:v>46073</x:v>
      </x:c>
      <x:c r="D8" s="28" t="n"/>
      <x:c r="E8" s="27" t="n">
        <x:f>IF(D8&lt;&gt;"",D8,C8)</x:f>
        <x:v>46073</x:v>
      </x:c>
      <x:c r="F8" s="29" t="inlineStr">
        <x:is>
          <x:t xml:space="preserve">Concluído</x:t>
        </x:is>
      </x:c>
      <x:c r="G8" s="28" t="n">
        <x:v>46071</x:v>
      </x:c>
      <x:c r="H8" s="30" t="str">
        <x:f>IF(OR(F8="Concluído",F8="Dispensado",E8=""),"",E8-TODAY())</x:f>
      </x:c>
      <x:c r="I8" s="31" t="str">
        <x:f>IF(A8="","",IF(F8="Concluído","CONCLUÍDO",IF(F8="Dispensado","DISPENSADO",IF(E8&lt;TODAY(),"ATRASADO",IF(E8-TODAY()&lt;=7,"PRÓXIMO","EM DIA")))))</x:f>
        <x:v>CONCLUÍDO</x:v>
      </x:c>
      <x:c r="J8" s="29" t="inlineStr">
        <x:is>
          <x:t xml:space="preserve">Pasta /MEI/2026/DAS-01.pdf</x:t>
        </x:is>
      </x:c>
      <x:c r="K8" s="29" t="n"/>
    </x:row>
    <x:row r="9" ht="21" customHeight="1">
      <x:c r="A9" s="32" t="inlineStr">
        <x:is>
          <x:t xml:space="preserve">Relatório mensal</x:t>
        </x:is>
      </x:c>
      <x:c r="B9" s="33" t="n">
        <x:f>DATE('Configuração'!$B$3,1,1)</x:f>
        <x:v>46023</x:v>
      </x:c>
      <x:c r="C9" s="34" t="n">
        <x:f>DATE('Configuração'!$B$3,2,20)</x:f>
        <x:v>46073</x:v>
      </x:c>
      <x:c r="D9" s="28" t="n"/>
      <x:c r="E9" s="34" t="n">
        <x:f>IF(D9&lt;&gt;"",D9,C9)</x:f>
        <x:v>46073</x:v>
      </x:c>
      <x:c r="F9" s="29" t="inlineStr">
        <x:is>
          <x:t xml:space="preserve">Concluído</x:t>
        </x:is>
      </x:c>
      <x:c r="G9" s="28" t="n">
        <x:v>46072</x:v>
      </x:c>
      <x:c r="H9" s="35" t="str">
        <x:f>IF(OR(F9="Concluído",F9="Dispensado",E9=""),"",E9-TODAY())</x:f>
      </x:c>
      <x:c r="I9" s="36" t="str">
        <x:f>IF(A9="","",IF(F9="Concluído","CONCLUÍDO",IF(F9="Dispensado","DISPENSADO",IF(E9&lt;TODAY(),"ATRASADO",IF(E9-TODAY()&lt;=7,"PRÓXIMO","EM DIA")))))</x:f>
        <x:v>CONCLUÍDO</x:v>
      </x:c>
      <x:c r="J9" s="29" t="inlineStr">
        <x:is>
          <x:t xml:space="preserve">Pasta /MEI/2026/relatorio-01.pdf</x:t>
        </x:is>
      </x:c>
      <x:c r="K9" s="29" t="n"/>
    </x:row>
    <x:row r="10" ht="21" customHeight="1">
      <x:c r="A10" s="25" t="inlineStr">
        <x:is>
          <x:t xml:space="preserve">DAS mensal</x:t>
        </x:is>
      </x:c>
      <x:c r="B10" s="26" t="n">
        <x:f>DATE('Configuração'!$B$3,2,1)</x:f>
        <x:v>46054</x:v>
      </x:c>
      <x:c r="C10" s="27" t="n">
        <x:f>DATE('Configuração'!$B$3,3,20)</x:f>
        <x:v>46101</x:v>
      </x:c>
      <x:c r="D10" s="28" t="n"/>
      <x:c r="E10" s="27" t="n">
        <x:f>IF(D10&lt;&gt;"",D10,C10)</x:f>
        <x:v>46101</x:v>
      </x:c>
      <x:c r="F10" s="29" t="inlineStr">
        <x:is>
          <x:t xml:space="preserve">Concluído</x:t>
        </x:is>
      </x:c>
      <x:c r="G10" s="28" t="n">
        <x:v>46100</x:v>
      </x:c>
      <x:c r="H10" s="30" t="str">
        <x:f>IF(OR(F10="Concluído",F10="Dispensado",E10=""),"",E10-TODAY())</x:f>
      </x:c>
      <x:c r="I10" s="31" t="str">
        <x:f>IF(A10="","",IF(F10="Concluído","CONCLUÍDO",IF(F10="Dispensado","DISPENSADO",IF(E10&lt;TODAY(),"ATRASADO",IF(E10-TODAY()&lt;=7,"PRÓXIMO","EM DIA")))))</x:f>
        <x:v>CONCLUÍDO</x:v>
      </x:c>
      <x:c r="J10" s="29" t="n"/>
      <x:c r="K10" s="29" t="n"/>
    </x:row>
    <x:row r="11" ht="21" customHeight="1">
      <x:c r="A11" s="32" t="inlineStr">
        <x:is>
          <x:t xml:space="preserve">Relatório mensal</x:t>
        </x:is>
      </x:c>
      <x:c r="B11" s="33" t="n">
        <x:f>DATE('Configuração'!$B$3,2,1)</x:f>
        <x:v>46054</x:v>
      </x:c>
      <x:c r="C11" s="34" t="n">
        <x:f>DATE('Configuração'!$B$3,3,20)</x:f>
        <x:v>46101</x:v>
      </x:c>
      <x:c r="D11" s="28" t="n">
        <x:v>46101</x:v>
      </x:c>
      <x:c r="E11" s="34" t="n">
        <x:f>IF(D11&lt;&gt;"",D11,C11)</x:f>
        <x:v>46101</x:v>
      </x:c>
      <x:c r="F11" s="29" t="inlineStr">
        <x:is>
          <x:t xml:space="preserve">A fazer</x:t>
        </x:is>
      </x:c>
      <x:c r="G11" s="28" t="n"/>
      <x:c r="H11" s="35" t="n">
        <x:f>IF(OR(F11="Concluído",F11="Dispensado",E11=""),"",E11-TODAY())</x:f>
        <x:v>-208</x:v>
      </x:c>
      <x:c r="I11" s="36" t="str">
        <x:f>IF(A11="","",IF(F11="Concluído","CONCLUÍDO",IF(F11="Dispensado","DISPENSADO",IF(E11&lt;TODAY(),"ATRASADO",IF(E11-TODAY()&lt;=7,"PRÓXIMO","EM DIA")))))</x:f>
        <x:v>ATRASADO</x:v>
      </x:c>
      <x:c r="J11" s="29" t="n"/>
      <x:c r="K11" s="29" t="n"/>
    </x:row>
    <x:row r="12" ht="21" customHeight="1">
      <x:c r="A12" s="25" t="inlineStr">
        <x:is>
          <x:t xml:space="preserve">DAS mensal</x:t>
        </x:is>
      </x:c>
      <x:c r="B12" s="26" t="n">
        <x:f>DATE('Configuração'!$B$3,3,1)</x:f>
        <x:v>46082</x:v>
      </x:c>
      <x:c r="C12" s="27" t="n">
        <x:f>DATE('Configuração'!$B$3,4,20)</x:f>
        <x:v>46132</x:v>
      </x:c>
      <x:c r="D12" s="28" t="n"/>
      <x:c r="E12" s="27" t="n">
        <x:f>IF(D12&lt;&gt;"",D12,C12)</x:f>
        <x:v>46132</x:v>
      </x:c>
      <x:c r="F12" s="29" t="n"/>
      <x:c r="G12" s="28" t="n"/>
      <x:c r="H12" s="30" t="n">
        <x:f>IF(OR(F12="Concluído",F12="Dispensado",E12=""),"",E12-TODAY())</x:f>
        <x:v>-177</x:v>
      </x:c>
      <x:c r="I12" s="31" t="str">
        <x:f>IF(A12="","",IF(F12="Concluído","CONCLUÍDO",IF(F12="Dispensado","DISPENSADO",IF(E12&lt;TODAY(),"ATRASADO",IF(E12-TODAY()&lt;=7,"PRÓXIMO","EM DIA")))))</x:f>
        <x:v>ATRASADO</x:v>
      </x:c>
      <x:c r="J12" s="29" t="n"/>
      <x:c r="K12" s="29" t="n"/>
    </x:row>
    <x:row r="13" ht="21" customHeight="1">
      <x:c r="A13" s="32" t="inlineStr">
        <x:is>
          <x:t xml:space="preserve">Relatório mensal</x:t>
        </x:is>
      </x:c>
      <x:c r="B13" s="33" t="n">
        <x:f>DATE('Configuração'!$B$3,3,1)</x:f>
        <x:v>46082</x:v>
      </x:c>
      <x:c r="C13" s="34" t="n">
        <x:f>DATE('Configuração'!$B$3,4,20)</x:f>
        <x:v>46132</x:v>
      </x:c>
      <x:c r="D13" s="28" t="n"/>
      <x:c r="E13" s="34" t="n">
        <x:f>IF(D13&lt;&gt;"",D13,C13)</x:f>
        <x:v>46132</x:v>
      </x:c>
      <x:c r="F13" s="29" t="n"/>
      <x:c r="G13" s="28" t="n"/>
      <x:c r="H13" s="35" t="n">
        <x:f>IF(OR(F13="Concluído",F13="Dispensado",E13=""),"",E13-TODAY())</x:f>
        <x:v>-177</x:v>
      </x:c>
      <x:c r="I13" s="36" t="str">
        <x:f>IF(A13="","",IF(F13="Concluído","CONCLUÍDO",IF(F13="Dispensado","DISPENSADO",IF(E13&lt;TODAY(),"ATRASADO",IF(E13-TODAY()&lt;=7,"PRÓXIMO","EM DIA")))))</x:f>
        <x:v>ATRASADO</x:v>
      </x:c>
      <x:c r="J13" s="29" t="n"/>
      <x:c r="K13" s="29" t="n"/>
    </x:row>
    <x:row r="14" ht="21" customHeight="1">
      <x:c r="A14" s="25" t="inlineStr">
        <x:is>
          <x:t xml:space="preserve">DAS mensal</x:t>
        </x:is>
      </x:c>
      <x:c r="B14" s="26" t="n">
        <x:f>DATE('Configuração'!$B$3,4,1)</x:f>
        <x:v>46113</x:v>
      </x:c>
      <x:c r="C14" s="27" t="n">
        <x:f>DATE('Configuração'!$B$3,5,20)</x:f>
        <x:v>46162</x:v>
      </x:c>
      <x:c r="D14" s="28" t="n"/>
      <x:c r="E14" s="27" t="n">
        <x:f>IF(D14&lt;&gt;"",D14,C14)</x:f>
        <x:v>46162</x:v>
      </x:c>
      <x:c r="F14" s="29" t="n"/>
      <x:c r="G14" s="28" t="n"/>
      <x:c r="H14" s="30" t="n">
        <x:f>IF(OR(F14="Concluído",F14="Dispensado",E14=""),"",E14-TODAY())</x:f>
        <x:v>-147</x:v>
      </x:c>
      <x:c r="I14" s="31" t="str">
        <x:f>IF(A14="","",IF(F14="Concluído","CONCLUÍDO",IF(F14="Dispensado","DISPENSADO",IF(E14&lt;TODAY(),"ATRASADO",IF(E14-TODAY()&lt;=7,"PRÓXIMO","EM DIA")))))</x:f>
        <x:v>ATRASADO</x:v>
      </x:c>
      <x:c r="J14" s="29" t="n"/>
      <x:c r="K14" s="29" t="n"/>
    </x:row>
    <x:row r="15" ht="21" customHeight="1">
      <x:c r="A15" s="32" t="inlineStr">
        <x:is>
          <x:t xml:space="preserve">Relatório mensal</x:t>
        </x:is>
      </x:c>
      <x:c r="B15" s="33" t="n">
        <x:f>DATE('Configuração'!$B$3,4,1)</x:f>
        <x:v>46113</x:v>
      </x:c>
      <x:c r="C15" s="34" t="n">
        <x:f>DATE('Configuração'!$B$3,5,20)</x:f>
        <x:v>46162</x:v>
      </x:c>
      <x:c r="D15" s="28" t="n"/>
      <x:c r="E15" s="34" t="n">
        <x:f>IF(D15&lt;&gt;"",D15,C15)</x:f>
        <x:v>46162</x:v>
      </x:c>
      <x:c r="F15" s="29" t="n"/>
      <x:c r="G15" s="28" t="n"/>
      <x:c r="H15" s="35" t="n">
        <x:f>IF(OR(F15="Concluído",F15="Dispensado",E15=""),"",E15-TODAY())</x:f>
        <x:v>-147</x:v>
      </x:c>
      <x:c r="I15" s="36" t="str">
        <x:f>IF(A15="","",IF(F15="Concluído","CONCLUÍDO",IF(F15="Dispensado","DISPENSADO",IF(E15&lt;TODAY(),"ATRASADO",IF(E15-TODAY()&lt;=7,"PRÓXIMO","EM DIA")))))</x:f>
        <x:v>ATRASADO</x:v>
      </x:c>
      <x:c r="J15" s="29" t="n"/>
      <x:c r="K15" s="29" t="n"/>
    </x:row>
    <x:row r="16" ht="21" customHeight="1">
      <x:c r="A16" s="25" t="inlineStr">
        <x:is>
          <x:t xml:space="preserve">DAS mensal</x:t>
        </x:is>
      </x:c>
      <x:c r="B16" s="26" t="n">
        <x:f>DATE('Configuração'!$B$3,5,1)</x:f>
        <x:v>46143</x:v>
      </x:c>
      <x:c r="C16" s="27" t="n">
        <x:f>DATE('Configuração'!$B$3,6,20)</x:f>
        <x:v>46193</x:v>
      </x:c>
      <x:c r="D16" s="28" t="n"/>
      <x:c r="E16" s="27" t="n">
        <x:f>IF(D16&lt;&gt;"",D16,C16)</x:f>
        <x:v>46193</x:v>
      </x:c>
      <x:c r="F16" s="29" t="n"/>
      <x:c r="G16" s="28" t="n"/>
      <x:c r="H16" s="30" t="n">
        <x:f>IF(OR(F16="Concluído",F16="Dispensado",E16=""),"",E16-TODAY())</x:f>
        <x:v>-116</x:v>
      </x:c>
      <x:c r="I16" s="31" t="str">
        <x:f>IF(A16="","",IF(F16="Concluído","CONCLUÍDO",IF(F16="Dispensado","DISPENSADO",IF(E16&lt;TODAY(),"ATRASADO",IF(E16-TODAY()&lt;=7,"PRÓXIMO","EM DIA")))))</x:f>
        <x:v>ATRASADO</x:v>
      </x:c>
      <x:c r="J16" s="29" t="n"/>
      <x:c r="K16" s="29" t="n"/>
    </x:row>
    <x:row r="17" ht="21" customHeight="1">
      <x:c r="A17" s="32" t="inlineStr">
        <x:is>
          <x:t xml:space="preserve">Relatório mensal</x:t>
        </x:is>
      </x:c>
      <x:c r="B17" s="33" t="n">
        <x:f>DATE('Configuração'!$B$3,5,1)</x:f>
        <x:v>46143</x:v>
      </x:c>
      <x:c r="C17" s="34" t="n">
        <x:f>DATE('Configuração'!$B$3,6,20)</x:f>
        <x:v>46193</x:v>
      </x:c>
      <x:c r="D17" s="28" t="n"/>
      <x:c r="E17" s="34" t="n">
        <x:f>IF(D17&lt;&gt;"",D17,C17)</x:f>
        <x:v>46193</x:v>
      </x:c>
      <x:c r="F17" s="29" t="n"/>
      <x:c r="G17" s="28" t="n"/>
      <x:c r="H17" s="35" t="n">
        <x:f>IF(OR(F17="Concluído",F17="Dispensado",E17=""),"",E17-TODAY())</x:f>
        <x:v>-116</x:v>
      </x:c>
      <x:c r="I17" s="36" t="str">
        <x:f>IF(A17="","",IF(F17="Concluído","CONCLUÍDO",IF(F17="Dispensado","DISPENSADO",IF(E17&lt;TODAY(),"ATRASADO",IF(E17-TODAY()&lt;=7,"PRÓXIMO","EM DIA")))))</x:f>
        <x:v>ATRASADO</x:v>
      </x:c>
      <x:c r="J17" s="29" t="n"/>
      <x:c r="K17" s="29" t="n"/>
    </x:row>
    <x:row r="18" ht="21" customHeight="1">
      <x:c r="A18" s="25" t="inlineStr">
        <x:is>
          <x:t xml:space="preserve">DAS mensal</x:t>
        </x:is>
      </x:c>
      <x:c r="B18" s="26" t="n">
        <x:f>DATE('Configuração'!$B$3,6,1)</x:f>
        <x:v>46174</x:v>
      </x:c>
      <x:c r="C18" s="27" t="n">
        <x:f>DATE('Configuração'!$B$3,7,20)</x:f>
        <x:v>46223</x:v>
      </x:c>
      <x:c r="D18" s="28" t="n"/>
      <x:c r="E18" s="27" t="n">
        <x:f>IF(D18&lt;&gt;"",D18,C18)</x:f>
        <x:v>46223</x:v>
      </x:c>
      <x:c r="F18" s="29" t="n"/>
      <x:c r="G18" s="28" t="n"/>
      <x:c r="H18" s="30" t="n">
        <x:f>IF(OR(F18="Concluído",F18="Dispensado",E18=""),"",E18-TODAY())</x:f>
        <x:v>-86</x:v>
      </x:c>
      <x:c r="I18" s="31" t="str">
        <x:f>IF(A18="","",IF(F18="Concluído","CONCLUÍDO",IF(F18="Dispensado","DISPENSADO",IF(E18&lt;TODAY(),"ATRASADO",IF(E18-TODAY()&lt;=7,"PRÓXIMO","EM DIA")))))</x:f>
        <x:v>ATRASADO</x:v>
      </x:c>
      <x:c r="J18" s="29" t="n"/>
      <x:c r="K18" s="29" t="n"/>
    </x:row>
    <x:row r="19" ht="21" customHeight="1">
      <x:c r="A19" s="32" t="inlineStr">
        <x:is>
          <x:t xml:space="preserve">Relatório mensal</x:t>
        </x:is>
      </x:c>
      <x:c r="B19" s="33" t="n">
        <x:f>DATE('Configuração'!$B$3,6,1)</x:f>
        <x:v>46174</x:v>
      </x:c>
      <x:c r="C19" s="34" t="n">
        <x:f>DATE('Configuração'!$B$3,7,20)</x:f>
        <x:v>46223</x:v>
      </x:c>
      <x:c r="D19" s="28" t="n"/>
      <x:c r="E19" s="34" t="n">
        <x:f>IF(D19&lt;&gt;"",D19,C19)</x:f>
        <x:v>46223</x:v>
      </x:c>
      <x:c r="F19" s="29" t="n"/>
      <x:c r="G19" s="28" t="n"/>
      <x:c r="H19" s="35" t="n">
        <x:f>IF(OR(F19="Concluído",F19="Dispensado",E19=""),"",E19-TODAY())</x:f>
        <x:v>-86</x:v>
      </x:c>
      <x:c r="I19" s="36" t="str">
        <x:f>IF(A19="","",IF(F19="Concluído","CONCLUÍDO",IF(F19="Dispensado","DISPENSADO",IF(E19&lt;TODAY(),"ATRASADO",IF(E19-TODAY()&lt;=7,"PRÓXIMO","EM DIA")))))</x:f>
        <x:v>ATRASADO</x:v>
      </x:c>
      <x:c r="J19" s="29" t="n"/>
      <x:c r="K19" s="29" t="n"/>
    </x:row>
    <x:row r="20" ht="21" customHeight="1">
      <x:c r="A20" s="25" t="inlineStr">
        <x:is>
          <x:t xml:space="preserve">DAS mensal</x:t>
        </x:is>
      </x:c>
      <x:c r="B20" s="26" t="n">
        <x:f>DATE('Configuração'!$B$3,7,1)</x:f>
        <x:v>46204</x:v>
      </x:c>
      <x:c r="C20" s="27" t="n">
        <x:f>DATE('Configuração'!$B$3,8,20)</x:f>
        <x:v>46254</x:v>
      </x:c>
      <x:c r="D20" s="28" t="n"/>
      <x:c r="E20" s="27" t="n">
        <x:f>IF(D20&lt;&gt;"",D20,C20)</x:f>
        <x:v>46254</x:v>
      </x:c>
      <x:c r="F20" s="29" t="n"/>
      <x:c r="G20" s="28" t="n"/>
      <x:c r="H20" s="30" t="n">
        <x:f>IF(OR(F20="Concluído",F20="Dispensado",E20=""),"",E20-TODAY())</x:f>
        <x:v>-55</x:v>
      </x:c>
      <x:c r="I20" s="31" t="str">
        <x:f>IF(A20="","",IF(F20="Concluído","CONCLUÍDO",IF(F20="Dispensado","DISPENSADO",IF(E20&lt;TODAY(),"ATRASADO",IF(E20-TODAY()&lt;=7,"PRÓXIMO","EM DIA")))))</x:f>
        <x:v>ATRASADO</x:v>
      </x:c>
      <x:c r="J20" s="29" t="n"/>
      <x:c r="K20" s="29" t="n"/>
    </x:row>
    <x:row r="21" ht="21" customHeight="1">
      <x:c r="A21" s="32" t="inlineStr">
        <x:is>
          <x:t xml:space="preserve">Relatório mensal</x:t>
        </x:is>
      </x:c>
      <x:c r="B21" s="33" t="n">
        <x:f>DATE('Configuração'!$B$3,7,1)</x:f>
        <x:v>46204</x:v>
      </x:c>
      <x:c r="C21" s="34" t="n">
        <x:f>DATE('Configuração'!$B$3,8,20)</x:f>
        <x:v>46254</x:v>
      </x:c>
      <x:c r="D21" s="28" t="n"/>
      <x:c r="E21" s="34" t="n">
        <x:f>IF(D21&lt;&gt;"",D21,C21)</x:f>
        <x:v>46254</x:v>
      </x:c>
      <x:c r="F21" s="29" t="n"/>
      <x:c r="G21" s="28" t="n"/>
      <x:c r="H21" s="35" t="n">
        <x:f>IF(OR(F21="Concluído",F21="Dispensado",E21=""),"",E21-TODAY())</x:f>
        <x:v>-55</x:v>
      </x:c>
      <x:c r="I21" s="36" t="str">
        <x:f>IF(A21="","",IF(F21="Concluído","CONCLUÍDO",IF(F21="Dispensado","DISPENSADO",IF(E21&lt;TODAY(),"ATRASADO",IF(E21-TODAY()&lt;=7,"PRÓXIMO","EM DIA")))))</x:f>
        <x:v>ATRASADO</x:v>
      </x:c>
      <x:c r="J21" s="29" t="n"/>
      <x:c r="K21" s="29" t="n"/>
    </x:row>
    <x:row r="22" ht="21" customHeight="1">
      <x:c r="A22" s="25" t="inlineStr">
        <x:is>
          <x:t xml:space="preserve">DAS mensal</x:t>
        </x:is>
      </x:c>
      <x:c r="B22" s="26" t="n">
        <x:f>DATE('Configuração'!$B$3,8,1)</x:f>
        <x:v>46235</x:v>
      </x:c>
      <x:c r="C22" s="27" t="n">
        <x:f>DATE('Configuração'!$B$3,9,20)</x:f>
        <x:v>46285</x:v>
      </x:c>
      <x:c r="D22" s="28" t="n"/>
      <x:c r="E22" s="27" t="n">
        <x:f>IF(D22&lt;&gt;"",D22,C22)</x:f>
        <x:v>46285</x:v>
      </x:c>
      <x:c r="F22" s="29" t="n"/>
      <x:c r="G22" s="28" t="n"/>
      <x:c r="H22" s="30" t="n">
        <x:f>IF(OR(F22="Concluído",F22="Dispensado",E22=""),"",E22-TODAY())</x:f>
        <x:v>-24</x:v>
      </x:c>
      <x:c r="I22" s="31" t="str">
        <x:f>IF(A22="","",IF(F22="Concluído","CONCLUÍDO",IF(F22="Dispensado","DISPENSADO",IF(E22&lt;TODAY(),"ATRASADO",IF(E22-TODAY()&lt;=7,"PRÓXIMO","EM DIA")))))</x:f>
        <x:v>ATRASADO</x:v>
      </x:c>
      <x:c r="J22" s="29" t="n"/>
      <x:c r="K22" s="29" t="n"/>
    </x:row>
    <x:row r="23" ht="21" customHeight="1">
      <x:c r="A23" s="32" t="inlineStr">
        <x:is>
          <x:t xml:space="preserve">Relatório mensal</x:t>
        </x:is>
      </x:c>
      <x:c r="B23" s="33" t="n">
        <x:f>DATE('Configuração'!$B$3,8,1)</x:f>
        <x:v>46235</x:v>
      </x:c>
      <x:c r="C23" s="34" t="n">
        <x:f>DATE('Configuração'!$B$3,9,20)</x:f>
        <x:v>46285</x:v>
      </x:c>
      <x:c r="D23" s="28" t="n"/>
      <x:c r="E23" s="34" t="n">
        <x:f>IF(D23&lt;&gt;"",D23,C23)</x:f>
        <x:v>46285</x:v>
      </x:c>
      <x:c r="F23" s="29" t="n"/>
      <x:c r="G23" s="28" t="n"/>
      <x:c r="H23" s="35" t="n">
        <x:f>IF(OR(F23="Concluído",F23="Dispensado",E23=""),"",E23-TODAY())</x:f>
        <x:v>-24</x:v>
      </x:c>
      <x:c r="I23" s="36" t="str">
        <x:f>IF(A23="","",IF(F23="Concluído","CONCLUÍDO",IF(F23="Dispensado","DISPENSADO",IF(E23&lt;TODAY(),"ATRASADO",IF(E23-TODAY()&lt;=7,"PRÓXIMO","EM DIA")))))</x:f>
        <x:v>ATRASADO</x:v>
      </x:c>
      <x:c r="J23" s="29" t="n"/>
      <x:c r="K23" s="29" t="n"/>
    </x:row>
    <x:row r="24" ht="21" customHeight="1">
      <x:c r="A24" s="25" t="inlineStr">
        <x:is>
          <x:t xml:space="preserve">DAS mensal</x:t>
        </x:is>
      </x:c>
      <x:c r="B24" s="26" t="n">
        <x:f>DATE('Configuração'!$B$3,9,1)</x:f>
        <x:v>46266</x:v>
      </x:c>
      <x:c r="C24" s="27" t="n">
        <x:f>DATE('Configuração'!$B$3,10,20)</x:f>
        <x:v>46315</x:v>
      </x:c>
      <x:c r="D24" s="28" t="n"/>
      <x:c r="E24" s="27" t="n">
        <x:f>IF(D24&lt;&gt;"",D24,C24)</x:f>
        <x:v>46315</x:v>
      </x:c>
      <x:c r="F24" s="29" t="n"/>
      <x:c r="G24" s="28" t="n"/>
      <x:c r="H24" s="30" t="n">
        <x:f>IF(OR(F24="Concluído",F24="Dispensado",E24=""),"",E24-TODAY())</x:f>
        <x:v>6</x:v>
      </x:c>
      <x:c r="I24" s="31" t="str">
        <x:f>IF(A24="","",IF(F24="Concluído","CONCLUÍDO",IF(F24="Dispensado","DISPENSADO",IF(E24&lt;TODAY(),"ATRASADO",IF(E24-TODAY()&lt;=7,"PRÓXIMO","EM DIA")))))</x:f>
        <x:v>PRÓXIMO</x:v>
      </x:c>
      <x:c r="J24" s="29" t="n"/>
      <x:c r="K24" s="29" t="n"/>
    </x:row>
    <x:row r="25" ht="21" customHeight="1">
      <x:c r="A25" s="32" t="inlineStr">
        <x:is>
          <x:t xml:space="preserve">Relatório mensal</x:t>
        </x:is>
      </x:c>
      <x:c r="B25" s="33" t="n">
        <x:f>DATE('Configuração'!$B$3,9,1)</x:f>
        <x:v>46266</x:v>
      </x:c>
      <x:c r="C25" s="34" t="n">
        <x:f>DATE('Configuração'!$B$3,10,20)</x:f>
        <x:v>46315</x:v>
      </x:c>
      <x:c r="D25" s="28" t="n"/>
      <x:c r="E25" s="34" t="n">
        <x:f>IF(D25&lt;&gt;"",D25,C25)</x:f>
        <x:v>46315</x:v>
      </x:c>
      <x:c r="F25" s="29" t="n"/>
      <x:c r="G25" s="28" t="n"/>
      <x:c r="H25" s="35" t="n">
        <x:f>IF(OR(F25="Concluído",F25="Dispensado",E25=""),"",E25-TODAY())</x:f>
        <x:v>6</x:v>
      </x:c>
      <x:c r="I25" s="36" t="str">
        <x:f>IF(A25="","",IF(F25="Concluído","CONCLUÍDO",IF(F25="Dispensado","DISPENSADO",IF(E25&lt;TODAY(),"ATRASADO",IF(E25-TODAY()&lt;=7,"PRÓXIMO","EM DIA")))))</x:f>
        <x:v>PRÓXIMO</x:v>
      </x:c>
      <x:c r="J25" s="29" t="n"/>
      <x:c r="K25" s="29" t="n"/>
    </x:row>
    <x:row r="26" ht="21" customHeight="1">
      <x:c r="A26" s="25" t="inlineStr">
        <x:is>
          <x:t xml:space="preserve">DAS mensal</x:t>
        </x:is>
      </x:c>
      <x:c r="B26" s="26" t="n">
        <x:f>DATE('Configuração'!$B$3,10,1)</x:f>
        <x:v>46296</x:v>
      </x:c>
      <x:c r="C26" s="27" t="n">
        <x:f>DATE('Configuração'!$B$3,11,20)</x:f>
        <x:v>46346</x:v>
      </x:c>
      <x:c r="D26" s="28" t="n"/>
      <x:c r="E26" s="27" t="n">
        <x:f>IF(D26&lt;&gt;"",D26,C26)</x:f>
        <x:v>46346</x:v>
      </x:c>
      <x:c r="F26" s="29" t="n"/>
      <x:c r="G26" s="28" t="n"/>
      <x:c r="H26" s="30" t="n">
        <x:f>IF(OR(F26="Concluído",F26="Dispensado",E26=""),"",E26-TODAY())</x:f>
        <x:v>37</x:v>
      </x:c>
      <x:c r="I26" s="31" t="str">
        <x:f>IF(A26="","",IF(F26="Concluído","CONCLUÍDO",IF(F26="Dispensado","DISPENSADO",IF(E26&lt;TODAY(),"ATRASADO",IF(E26-TODAY()&lt;=7,"PRÓXIMO","EM DIA")))))</x:f>
        <x:v>EM DIA</x:v>
      </x:c>
      <x:c r="J26" s="29" t="n"/>
      <x:c r="K26" s="29" t="n"/>
    </x:row>
    <x:row r="27" ht="21" customHeight="1">
      <x:c r="A27" s="32" t="inlineStr">
        <x:is>
          <x:t xml:space="preserve">Relatório mensal</x:t>
        </x:is>
      </x:c>
      <x:c r="B27" s="33" t="n">
        <x:f>DATE('Configuração'!$B$3,10,1)</x:f>
        <x:v>46296</x:v>
      </x:c>
      <x:c r="C27" s="34" t="n">
        <x:f>DATE('Configuração'!$B$3,11,20)</x:f>
        <x:v>46346</x:v>
      </x:c>
      <x:c r="D27" s="28" t="n"/>
      <x:c r="E27" s="34" t="n">
        <x:f>IF(D27&lt;&gt;"",D27,C27)</x:f>
        <x:v>46346</x:v>
      </x:c>
      <x:c r="F27" s="29" t="n"/>
      <x:c r="G27" s="28" t="n"/>
      <x:c r="H27" s="35" t="n">
        <x:f>IF(OR(F27="Concluído",F27="Dispensado",E27=""),"",E27-TODAY())</x:f>
        <x:v>37</x:v>
      </x:c>
      <x:c r="I27" s="36" t="str">
        <x:f>IF(A27="","",IF(F27="Concluído","CONCLUÍDO",IF(F27="Dispensado","DISPENSADO",IF(E27&lt;TODAY(),"ATRASADO",IF(E27-TODAY()&lt;=7,"PRÓXIMO","EM DIA")))))</x:f>
        <x:v>EM DIA</x:v>
      </x:c>
      <x:c r="J27" s="29" t="n"/>
      <x:c r="K27" s="29" t="n"/>
    </x:row>
    <x:row r="28" ht="21" customHeight="1">
      <x:c r="A28" s="25" t="inlineStr">
        <x:is>
          <x:t xml:space="preserve">DAS mensal</x:t>
        </x:is>
      </x:c>
      <x:c r="B28" s="26" t="n">
        <x:f>DATE('Configuração'!$B$3,11,1)</x:f>
        <x:v>46327</x:v>
      </x:c>
      <x:c r="C28" s="27" t="n">
        <x:f>DATE('Configuração'!$B$3,12,20)</x:f>
        <x:v>46376</x:v>
      </x:c>
      <x:c r="D28" s="28" t="n"/>
      <x:c r="E28" s="27" t="n">
        <x:f>IF(D28&lt;&gt;"",D28,C28)</x:f>
        <x:v>46376</x:v>
      </x:c>
      <x:c r="F28" s="29" t="n"/>
      <x:c r="G28" s="28" t="n"/>
      <x:c r="H28" s="30" t="n">
        <x:f>IF(OR(F28="Concluído",F28="Dispensado",E28=""),"",E28-TODAY())</x:f>
        <x:v>67</x:v>
      </x:c>
      <x:c r="I28" s="31" t="str">
        <x:f>IF(A28="","",IF(F28="Concluído","CONCLUÍDO",IF(F28="Dispensado","DISPENSADO",IF(E28&lt;TODAY(),"ATRASADO",IF(E28-TODAY()&lt;=7,"PRÓXIMO","EM DIA")))))</x:f>
        <x:v>EM DIA</x:v>
      </x:c>
      <x:c r="J28" s="29" t="n"/>
      <x:c r="K28" s="29" t="n"/>
    </x:row>
    <x:row r="29" ht="21" customHeight="1">
      <x:c r="A29" s="32" t="inlineStr">
        <x:is>
          <x:t xml:space="preserve">Relatório mensal</x:t>
        </x:is>
      </x:c>
      <x:c r="B29" s="33" t="n">
        <x:f>DATE('Configuração'!$B$3,11,1)</x:f>
        <x:v>46327</x:v>
      </x:c>
      <x:c r="C29" s="34" t="n">
        <x:f>DATE('Configuração'!$B$3,12,20)</x:f>
        <x:v>46376</x:v>
      </x:c>
      <x:c r="D29" s="28" t="n"/>
      <x:c r="E29" s="34" t="n">
        <x:f>IF(D29&lt;&gt;"",D29,C29)</x:f>
        <x:v>46376</x:v>
      </x:c>
      <x:c r="F29" s="29" t="n"/>
      <x:c r="G29" s="28" t="n"/>
      <x:c r="H29" s="35" t="n">
        <x:f>IF(OR(F29="Concluído",F29="Dispensado",E29=""),"",E29-TODAY())</x:f>
        <x:v>67</x:v>
      </x:c>
      <x:c r="I29" s="36" t="str">
        <x:f>IF(A29="","",IF(F29="Concluído","CONCLUÍDO",IF(F29="Dispensado","DISPENSADO",IF(E29&lt;TODAY(),"ATRASADO",IF(E29-TODAY()&lt;=7,"PRÓXIMO","EM DIA")))))</x:f>
        <x:v>EM DIA</x:v>
      </x:c>
      <x:c r="J29" s="29" t="n"/>
      <x:c r="K29" s="29" t="n"/>
    </x:row>
    <x:row r="30" ht="21" customHeight="1">
      <x:c r="A30" s="25" t="inlineStr">
        <x:is>
          <x:t xml:space="preserve">DAS mensal</x:t>
        </x:is>
      </x:c>
      <x:c r="B30" s="26" t="n">
        <x:f>DATE('Configuração'!$B$3,12,1)</x:f>
        <x:v>46357</x:v>
      </x:c>
      <x:c r="C30" s="27" t="n">
        <x:f>DATE('Configuração'!$B$3,13,20)</x:f>
        <x:v>46407</x:v>
      </x:c>
      <x:c r="D30" s="28" t="n"/>
      <x:c r="E30" s="27" t="n">
        <x:f>IF(D30&lt;&gt;"",D30,C30)</x:f>
        <x:v>46407</x:v>
      </x:c>
      <x:c r="F30" s="29" t="n"/>
      <x:c r="G30" s="28" t="n"/>
      <x:c r="H30" s="30" t="n">
        <x:f>IF(OR(F30="Concluído",F30="Dispensado",E30=""),"",E30-TODAY())</x:f>
        <x:v>98</x:v>
      </x:c>
      <x:c r="I30" s="31" t="str">
        <x:f>IF(A30="","",IF(F30="Concluído","CONCLUÍDO",IF(F30="Dispensado","DISPENSADO",IF(E30&lt;TODAY(),"ATRASADO",IF(E30-TODAY()&lt;=7,"PRÓXIMO","EM DIA")))))</x:f>
        <x:v>EM DIA</x:v>
      </x:c>
      <x:c r="J30" s="29" t="n"/>
      <x:c r="K30" s="29" t="n"/>
    </x:row>
    <x:row r="31" ht="21" customHeight="1">
      <x:c r="A31" s="32" t="inlineStr">
        <x:is>
          <x:t xml:space="preserve">Relatório mensal</x:t>
        </x:is>
      </x:c>
      <x:c r="B31" s="33" t="n">
        <x:f>DATE('Configuração'!$B$3,12,1)</x:f>
        <x:v>46357</x:v>
      </x:c>
      <x:c r="C31" s="34" t="n">
        <x:f>DATE('Configuração'!$B$3,13,20)</x:f>
        <x:v>46407</x:v>
      </x:c>
      <x:c r="D31" s="28" t="n"/>
      <x:c r="E31" s="34" t="n">
        <x:f>IF(D31&lt;&gt;"",D31,C31)</x:f>
        <x:v>46407</x:v>
      </x:c>
      <x:c r="F31" s="29" t="n"/>
      <x:c r="G31" s="28" t="n"/>
      <x:c r="H31" s="35" t="n">
        <x:f>IF(OR(F31="Concluído",F31="Dispensado",E31=""),"",E31-TODAY())</x:f>
        <x:v>98</x:v>
      </x:c>
      <x:c r="I31" s="36" t="str">
        <x:f>IF(A31="","",IF(F31="Concluído","CONCLUÍDO",IF(F31="Dispensado","DISPENSADO",IF(E31&lt;TODAY(),"ATRASADO",IF(E31-TODAY()&lt;=7,"PRÓXIMO","EM DIA")))))</x:f>
        <x:v>EM DIA</x:v>
      </x:c>
      <x:c r="J31" s="29" t="n"/>
      <x:c r="K31" s="29" t="n"/>
    </x:row>
    <x:row r="32" ht="21" customHeight="1">
      <x:c r="A32" s="25" t="inlineStr">
        <x:is>
          <x:t xml:space="preserve">Declaração anual DASN-SIMEI</x:t>
        </x:is>
      </x:c>
      <x:c r="B32" s="26" t="n">
        <x:f>DATE('Configuração'!$B$3-1,1,1)</x:f>
        <x:v>45658</x:v>
      </x:c>
      <x:c r="C32" s="27" t="n">
        <x:f>DATE('Configuração'!$B$3,5,31)</x:f>
        <x:v>46173</x:v>
      </x:c>
      <x:c r="D32" s="28" t="n"/>
      <x:c r="E32" s="27" t="n">
        <x:f>IF(D32&lt;&gt;"",D32,C32)</x:f>
        <x:v>46173</x:v>
      </x:c>
      <x:c r="F32" s="29" t="n"/>
      <x:c r="G32" s="28" t="n"/>
      <x:c r="H32" s="30" t="n">
        <x:f>IF(OR(F32="Concluído",F32="Dispensado",E32=""),"",E32-TODAY())</x:f>
        <x:v>-136</x:v>
      </x:c>
      <x:c r="I32" s="31" t="str">
        <x:f>IF(A32="","",IF(F32="Concluído","CONCLUÍDO",IF(F32="Dispensado","DISPENSADO",IF(E32&lt;TODAY(),"ATRASADO",IF(E32-TODAY()&lt;=7,"PRÓXIMO","EM DIA")))))</x:f>
        <x:v>ATRASADO</x:v>
      </x:c>
      <x:c r="J32" s="29" t="n"/>
      <x:c r="K32" s="29" t="n"/>
    </x:row>
    <x:row r="33" ht="21" customHeight="1">
      <x:c r="A33" s="32" t="inlineStr">
        <x:is>
          <x:t xml:space="preserve">Revisão interna de comprovantes (sugerida)</x:t>
        </x:is>
      </x:c>
      <x:c r="B33" s="33" t="n">
        <x:f>DATE('Configuração'!$B$3,3,1)</x:f>
        <x:v>46082</x:v>
      </x:c>
      <x:c r="C33" s="34" t="n">
        <x:f>EOMONTH(B33,0)</x:f>
        <x:v>46112</x:v>
      </x:c>
      <x:c r="D33" s="28" t="n"/>
      <x:c r="E33" s="34" t="n">
        <x:f>IF(D33&lt;&gt;"",D33,C33)</x:f>
        <x:v>46112</x:v>
      </x:c>
      <x:c r="F33" s="29" t="n"/>
      <x:c r="G33" s="28" t="n"/>
      <x:c r="H33" s="35" t="n">
        <x:f>IF(OR(F33="Concluído",F33="Dispensado",E33=""),"",E33-TODAY())</x:f>
        <x:v>-197</x:v>
      </x:c>
      <x:c r="I33" s="36" t="str">
        <x:f>IF(A33="","",IF(F33="Concluído","CONCLUÍDO",IF(F33="Dispensado","DISPENSADO",IF(E33&lt;TODAY(),"ATRASADO",IF(E33-TODAY()&lt;=7,"PRÓXIMO","EM DIA")))))</x:f>
        <x:v>ATRASADO</x:v>
      </x:c>
      <x:c r="J33" s="29" t="n"/>
      <x:c r="K33" s="29" t="n"/>
    </x:row>
    <x:row r="34" ht="21" customHeight="1">
      <x:c r="A34" s="25" t="inlineStr">
        <x:is>
          <x:t xml:space="preserve">Revisão interna de comprovantes (sugerida)</x:t>
        </x:is>
      </x:c>
      <x:c r="B34" s="26" t="n">
        <x:f>DATE('Configuração'!$B$3,6,1)</x:f>
        <x:v>46174</x:v>
      </x:c>
      <x:c r="C34" s="27" t="n">
        <x:f>EOMONTH(B34,0)</x:f>
        <x:v>46203</x:v>
      </x:c>
      <x:c r="D34" s="28" t="n"/>
      <x:c r="E34" s="27" t="n">
        <x:f>IF(D34&lt;&gt;"",D34,C34)</x:f>
        <x:v>46203</x:v>
      </x:c>
      <x:c r="F34" s="29" t="n"/>
      <x:c r="G34" s="28" t="n"/>
      <x:c r="H34" s="30" t="n">
        <x:f>IF(OR(F34="Concluído",F34="Dispensado",E34=""),"",E34-TODAY())</x:f>
        <x:v>-106</x:v>
      </x:c>
      <x:c r="I34" s="31" t="str">
        <x:f>IF(A34="","",IF(F34="Concluído","CONCLUÍDO",IF(F34="Dispensado","DISPENSADO",IF(E34&lt;TODAY(),"ATRASADO",IF(E34-TODAY()&lt;=7,"PRÓXIMO","EM DIA")))))</x:f>
        <x:v>ATRASADO</x:v>
      </x:c>
      <x:c r="J34" s="29" t="n"/>
      <x:c r="K34" s="29" t="n"/>
    </x:row>
    <x:row r="35" ht="21" customHeight="1">
      <x:c r="A35" s="32" t="inlineStr">
        <x:is>
          <x:t xml:space="preserve">Revisão interna de comprovantes (sugerida)</x:t>
        </x:is>
      </x:c>
      <x:c r="B35" s="33" t="n">
        <x:f>DATE('Configuração'!$B$3,9,1)</x:f>
        <x:v>46266</x:v>
      </x:c>
      <x:c r="C35" s="34" t="n">
        <x:f>EOMONTH(B35,0)</x:f>
        <x:v>46295</x:v>
      </x:c>
      <x:c r="D35" s="28" t="n"/>
      <x:c r="E35" s="34" t="n">
        <x:f>IF(D35&lt;&gt;"",D35,C35)</x:f>
        <x:v>46295</x:v>
      </x:c>
      <x:c r="F35" s="29" t="n"/>
      <x:c r="G35" s="28" t="n"/>
      <x:c r="H35" s="35" t="n">
        <x:f>IF(OR(F35="Concluído",F35="Dispensado",E35=""),"",E35-TODAY())</x:f>
        <x:v>-14</x:v>
      </x:c>
      <x:c r="I35" s="36" t="str">
        <x:f>IF(A35="","",IF(F35="Concluído","CONCLUÍDO",IF(F35="Dispensado","DISPENSADO",IF(E35&lt;TODAY(),"ATRASADO",IF(E35-TODAY()&lt;=7,"PRÓXIMO","EM DIA")))))</x:f>
        <x:v>ATRASADO</x:v>
      </x:c>
      <x:c r="J35" s="29" t="n"/>
      <x:c r="K35" s="29" t="n"/>
    </x:row>
    <x:row r="36" ht="21" customHeight="1">
      <x:c r="A36" s="25" t="inlineStr">
        <x:is>
          <x:t xml:space="preserve">Revisão interna de comprovantes (sugerida)</x:t>
        </x:is>
      </x:c>
      <x:c r="B36" s="26" t="n">
        <x:f>DATE('Configuração'!$B$3,12,1)</x:f>
        <x:v>46357</x:v>
      </x:c>
      <x:c r="C36" s="27" t="n">
        <x:f>EOMONTH(B36,0)</x:f>
        <x:v>46387</x:v>
      </x:c>
      <x:c r="D36" s="28" t="n"/>
      <x:c r="E36" s="27" t="n">
        <x:f>IF(D36&lt;&gt;"",D36,C36)</x:f>
        <x:v>46387</x:v>
      </x:c>
      <x:c r="F36" s="29" t="n"/>
      <x:c r="G36" s="28" t="n"/>
      <x:c r="H36" s="30" t="n">
        <x:f>IF(OR(F36="Concluído",F36="Dispensado",E36=""),"",E36-TODAY())</x:f>
        <x:v>78</x:v>
      </x:c>
      <x:c r="I36" s="31" t="str">
        <x:f>IF(A36="","",IF(F36="Concluído","CONCLUÍDO",IF(F36="Dispensado","DISPENSADO",IF(E36&lt;TODAY(),"ATRASADO",IF(E36-TODAY()&lt;=7,"PRÓXIMO","EM DIA")))))</x:f>
        <x:v>EM DIA</x:v>
      </x:c>
      <x:c r="J36" s="29" t="n"/>
      <x:c r="K36" s="29" t="n"/>
    </x:row>
    <x:row r="37" ht="21" customHeight="1">
      <x:c r="A37" s="32" t="n"/>
      <x:c r="B37" s="32" t="n"/>
      <x:c r="C37" s="32" t="n"/>
      <x:c r="D37" s="28" t="n"/>
      <x:c r="E37" s="32" t="n"/>
      <x:c r="F37" s="29" t="n"/>
      <x:c r="G37" s="28" t="n"/>
      <x:c r="H37" s="32" t="n"/>
      <x:c r="I37" s="32" t="n"/>
      <x:c r="J37" s="29" t="n"/>
      <x:c r="K37" s="29" t="n"/>
    </x:row>
    <x:row r="38" ht="21" customHeight="1">
      <x:c r="A38" s="25" t="n"/>
      <x:c r="B38" s="25" t="n"/>
      <x:c r="C38" s="25" t="n"/>
      <x:c r="D38" s="28" t="n"/>
      <x:c r="E38" s="25" t="n"/>
      <x:c r="F38" s="29" t="n"/>
      <x:c r="G38" s="28" t="n"/>
      <x:c r="H38" s="25" t="n"/>
      <x:c r="I38" s="25" t="n"/>
      <x:c r="J38" s="29" t="n"/>
      <x:c r="K38" s="29" t="n"/>
    </x:row>
    <x:row r="39" ht="21" customHeight="1">
      <x:c r="A39" s="32" t="n"/>
      <x:c r="B39" s="32" t="n"/>
      <x:c r="C39" s="32" t="n"/>
      <x:c r="D39" s="28" t="n"/>
      <x:c r="E39" s="32" t="n"/>
      <x:c r="F39" s="29" t="n"/>
      <x:c r="G39" s="28" t="n"/>
      <x:c r="H39" s="32" t="n"/>
      <x:c r="I39" s="32" t="n"/>
      <x:c r="J39" s="29" t="n"/>
      <x:c r="K39" s="29" t="n"/>
    </x:row>
    <x:row r="40" ht="21" customHeight="1">
      <x:c r="A40" s="25" t="n"/>
      <x:c r="B40" s="25" t="n"/>
      <x:c r="C40" s="25" t="n"/>
      <x:c r="D40" s="28" t="n"/>
      <x:c r="E40" s="25" t="n"/>
      <x:c r="F40" s="29" t="n"/>
      <x:c r="G40" s="28" t="n"/>
      <x:c r="H40" s="25" t="n"/>
      <x:c r="I40" s="25" t="n"/>
      <x:c r="J40" s="29" t="n"/>
      <x:c r="K40" s="29" t="n"/>
    </x:row>
    <x:row r="41" ht="21" customHeight="1">
      <x:c r="A41" s="32" t="n"/>
      <x:c r="B41" s="32" t="n"/>
      <x:c r="C41" s="32" t="n"/>
      <x:c r="D41" s="28" t="n"/>
      <x:c r="E41" s="32" t="n"/>
      <x:c r="F41" s="29" t="n"/>
      <x:c r="G41" s="28" t="n"/>
      <x:c r="H41" s="32" t="n"/>
      <x:c r="I41" s="32" t="n"/>
      <x:c r="J41" s="29" t="n"/>
      <x:c r="K41" s="29" t="n"/>
    </x:row>
    <x:row r="42" ht="21" customHeight="1">
      <x:c r="A42" s="25" t="n"/>
      <x:c r="B42" s="25" t="n"/>
      <x:c r="C42" s="25" t="n"/>
      <x:c r="D42" s="28" t="n"/>
      <x:c r="E42" s="25" t="n"/>
      <x:c r="F42" s="29" t="n"/>
      <x:c r="G42" s="28" t="n"/>
      <x:c r="H42" s="25" t="n"/>
      <x:c r="I42" s="25" t="n"/>
      <x:c r="J42" s="29" t="n"/>
      <x:c r="K42" s="29" t="n"/>
    </x:row>
    <x:row r="43" ht="21" customHeight="1">
      <x:c r="A43" s="32" t="n"/>
      <x:c r="B43" s="32" t="n"/>
      <x:c r="C43" s="32" t="n"/>
      <x:c r="D43" s="28" t="n"/>
      <x:c r="E43" s="32" t="n"/>
      <x:c r="F43" s="29" t="n"/>
      <x:c r="G43" s="28" t="n"/>
      <x:c r="H43" s="32" t="n"/>
      <x:c r="I43" s="32" t="n"/>
      <x:c r="J43" s="29" t="n"/>
      <x:c r="K43" s="29" t="n"/>
    </x:row>
    <x:row r="44" ht="21" customHeight="1">
      <x:c r="A44" s="25" t="n"/>
      <x:c r="B44" s="25" t="n"/>
      <x:c r="C44" s="25" t="n"/>
      <x:c r="D44" s="28" t="n"/>
      <x:c r="E44" s="25" t="n"/>
      <x:c r="F44" s="29" t="n"/>
      <x:c r="G44" s="28" t="n"/>
      <x:c r="H44" s="25" t="n"/>
      <x:c r="I44" s="25" t="n"/>
      <x:c r="J44" s="29" t="n"/>
      <x:c r="K44" s="29" t="n"/>
    </x:row>
    <x:row r="45" ht="21" customHeight="1">
      <x:c r="A45" s="32" t="n"/>
      <x:c r="B45" s="32" t="n"/>
      <x:c r="C45" s="32" t="n"/>
      <x:c r="D45" s="28" t="n"/>
      <x:c r="E45" s="32" t="n"/>
      <x:c r="F45" s="29" t="n"/>
      <x:c r="G45" s="28" t="n"/>
      <x:c r="H45" s="32" t="n"/>
      <x:c r="I45" s="32" t="n"/>
      <x:c r="J45" s="29" t="n"/>
      <x:c r="K45" s="29" t="n"/>
    </x:row>
  </x:sheetData>
  <x:mergeCells>
    <x:mergeCell ref="A5:K5"/>
    <x:mergeCell ref="A1:K2"/>
    <x:mergeCell ref="A3:K3"/>
  </x:mergeCells>
  <x:conditionalFormatting sqref="I8:I36">
    <x:cfRule type="expression" dxfId="0" priority="1">
      <x:formula>OR(ISNUMBER(SEARCH("ATRAS",I8)),ISNUMBER(SEARCH("VENCID",I8)),ISNUMBER(SEARCH("FALTA",I8)),ISNUMBER(SEARCH("NEGATIV",I8)))</x:formula>
    </x:cfRule>
    <x:cfRule type="expression" dxfId="1" priority="2">
      <x:formula>OR(ISNUMBER(SEARCH("CONCLU",I8)),ISNUMBER(SEARCH("OK",I8)),ISNUMBER(SEARCH("QUITAD",I8)))</x:formula>
    </x:cfRule>
  </x:conditionalFormatting>
  <x:dataValidations count="1">
    <x:dataValidation type="list" allowBlank="1" showDropDown="0" showInputMessage="0" showErrorMessage="1" errorTitle="Valor inválido" error="Selecione uma opção da lista." sqref="F8:F45">
      <x:formula1>"A fazer,Concluído,Dispensado"</x:formula1>
    </x:dataValidation>
  </x:dataValidations>
  <x:pageMargins left="0.7" right="0.7" top="0.75" bottom="0.75" header="0.3" footer="0.3"/>
  <x:legacyDrawing xmlns:r="http://schemas.openxmlformats.org/officeDocument/2006/relationships" r:id="R0d41d8d678294f42"/>
</x:worksheet>
</file>